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yk0sci9\Desktop\"/>
    </mc:Choice>
  </mc:AlternateContent>
  <xr:revisionPtr revIDLastSave="0" documentId="13_ncr:1_{EDD1803E-E49A-4763-87D9-68A47CA8F669}" xr6:coauthVersionLast="44" xr6:coauthVersionMax="44" xr10:uidLastSave="{00000000-0000-0000-0000-000000000000}"/>
  <bookViews>
    <workbookView xWindow="-108" yWindow="-108" windowWidth="23256" windowHeight="12576" activeTab="4" xr2:uid="{00000000-000D-0000-FFFF-FFFF00000000}"/>
  </bookViews>
  <sheets>
    <sheet name="Deckblatt" sheetId="5" r:id="rId1"/>
    <sheet name="Bearbeitunghinweise" sheetId="7" r:id="rId2"/>
    <sheet name="Rentabilitätsvorschau" sheetId="4" r:id="rId3"/>
    <sheet name="Bankenspiegel" sheetId="3" r:id="rId4"/>
    <sheet name="Liquiditätsplan" sheetId="2" r:id="rId5"/>
  </sheets>
  <externalReferences>
    <externalReference r:id="rId6"/>
    <externalReference r:id="rId7"/>
    <externalReference r:id="rId8"/>
  </externalReferences>
  <definedNames>
    <definedName name="Abschreibungen_alt" localSheetId="4">#REF!</definedName>
    <definedName name="Abschreibungen_alt">#REF!</definedName>
    <definedName name="Abschreibungen_Plan" localSheetId="4">#REF!</definedName>
    <definedName name="Abschreibungen_Plan">#REF!</definedName>
    <definedName name="Anlagevermögen_alt" localSheetId="4">#REF!</definedName>
    <definedName name="Anlagevermögen_alt">#REF!</definedName>
    <definedName name="Baudarlehen_neu">'[1]Seite 3'!$C$7</definedName>
    <definedName name="Betriebsergebnis_vor_EESt._alt" localSheetId="4">#REF!</definedName>
    <definedName name="Betriebsergebnis_vor_EESt._alt">#REF!</definedName>
    <definedName name="bi">'[2]Bilanz aus Annahmen'!$A:$IV</definedName>
    <definedName name="Bilanzsumme_alt" localSheetId="4">#REF!</definedName>
    <definedName name="Bilanzsumme_alt">#REF!</definedName>
    <definedName name="d" localSheetId="4">#REF!</definedName>
    <definedName name="d">#REF!</definedName>
    <definedName name="db">OFFSET([2]Daten!$A$1,,,COUNTA([2]Daten!$A$1:$A$65536),COUNTA([2]Daten!$A$1:$IV$1))</definedName>
    <definedName name="_xlnm.Print_Area" localSheetId="4">Liquiditätsplan!$A$1:$Z$65</definedName>
    <definedName name="_xlnm.Print_Area">#REF!</definedName>
    <definedName name="EESt_alt" localSheetId="4">#REF!</definedName>
    <definedName name="EESt_alt">#REF!</definedName>
    <definedName name="Excel_BuiltIn__FilterDatabase_2_1" localSheetId="4">#REF!</definedName>
    <definedName name="Excel_BuiltIn__FilterDatabase_2_1">#REF!</definedName>
    <definedName name="Excel_BuiltIn__FilterDatabase_5" localSheetId="4">#REF!</definedName>
    <definedName name="Excel_BuiltIn__FilterDatabase_5">#REF!</definedName>
    <definedName name="Excel_BuiltIn__FilterDatabase_7" localSheetId="4">#REF!</definedName>
    <definedName name="Excel_BuiltIn__FilterDatabase_7">#REF!</definedName>
    <definedName name="Forderungen_alt" localSheetId="4">#REF!</definedName>
    <definedName name="Forderungen_alt">#REF!</definedName>
    <definedName name="Forderungsaufbau_Plan">'[1]Seite 1'!$K$32</definedName>
    <definedName name="gv">'[2]GuV aus Annahmen'!$A:$IV</definedName>
    <definedName name="Jahresüberschuss_Plan" localSheetId="4">'[3]IuF_Seite 4'!#REF!</definedName>
    <definedName name="Jahresüberschuss_Plan">'[3]IuF_Seite 4'!#REF!</definedName>
    <definedName name="Kreditorenziel_Plan">'[1]Seite 1'!$G$39</definedName>
    <definedName name="Kreditorenziel_Plan_Aufbau">'[1]Seite 2'!$G$34</definedName>
    <definedName name="Kreditorenziel_Plan_Aufbau_Reserve" localSheetId="4">#REF!</definedName>
    <definedName name="Kreditorenziel_Plan_Aufbau_Reserve">#REF!</definedName>
    <definedName name="Kreditorenziel_Plan_Reserve" localSheetId="4">#REF!</definedName>
    <definedName name="Kreditorenziel_Plan_Reserve">#REF!</definedName>
    <definedName name="Künftige_GuV" localSheetId="4">#REF!</definedName>
    <definedName name="Künftige_GuV">#REF!</definedName>
    <definedName name="langfristige_Bankdarlehen_alt" localSheetId="4">#REF!</definedName>
    <definedName name="langfristige_Bankdarlehen_alt">#REF!</definedName>
    <definedName name="Letzte_GuV" localSheetId="4">#REF!</definedName>
    <definedName name="Letzte_GuV">#REF!</definedName>
    <definedName name="liquide_Mittel_alt" localSheetId="4">#REF!</definedName>
    <definedName name="liquide_Mittel_alt">#REF!</definedName>
    <definedName name="Maschinendarlehen_neu">'[1]Seite 3'!$C$8</definedName>
    <definedName name="Material__und_Wareneinsatz_alt" localSheetId="4">#REF!</definedName>
    <definedName name="Material__und_Wareneinsatz_alt">#REF!</definedName>
    <definedName name="Material__und_Wareneinsatz_Plan" localSheetId="4">#REF!</definedName>
    <definedName name="Material__und_Wareneinsatz_Plan">#REF!</definedName>
    <definedName name="Nettoumsatz_Plan" localSheetId="4">#REF!</definedName>
    <definedName name="Nettoumsatz_Plan">#REF!</definedName>
    <definedName name="q" localSheetId="4">#REF!</definedName>
    <definedName name="q">#REF!</definedName>
    <definedName name="Test" localSheetId="4">#REF!</definedName>
    <definedName name="Test">#REF!</definedName>
    <definedName name="Tilgung_Altdarlehen">'[1]Seite 3'!$G$9</definedName>
    <definedName name="Tilgung_Bau_neu">'[1]Seite 3'!$G$7</definedName>
    <definedName name="Tilgung_Maschinen_neu">'[1]Seite 3'!$G$8</definedName>
    <definedName name="Umlaufvermögen_alt" localSheetId="4">#REF!</definedName>
    <definedName name="Umlaufvermögen_alt">#REF!</definedName>
    <definedName name="Verb_LuL_alt">'[1]Seite 1'!$D$36</definedName>
    <definedName name="Verb_LuL_alt_ink._Reserve" localSheetId="4">#REF!</definedName>
    <definedName name="Verb_LuL_alt_ink._Reserve">#REF!</definedName>
    <definedName name="Verb_LuL_Plan">'[1]Seite 1'!$G$41</definedName>
    <definedName name="Verb_LuL_Plan_Reserve" localSheetId="4">#REF!</definedName>
    <definedName name="Verb_LuL_Plan_Reserve">#REF!</definedName>
    <definedName name="Verkauf_AV">'[1]Seite 2'!$K$4</definedName>
    <definedName name="Vorräte_alt" localSheetId="4">#REF!</definedName>
    <definedName name="Vorräte_alt">#REF!</definedName>
    <definedName name="Vorratsaufbau_Plan">'[1]Seite 1'!$K$27</definedName>
    <definedName name="w" localSheetId="4">#REF!</definedName>
    <definedName name="w">#REF!</definedName>
    <definedName name="Wert" localSheetId="4">#REF!</definedName>
    <definedName name="We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8" i="3" l="1"/>
  <c r="G42" i="3" l="1"/>
  <c r="G41" i="3"/>
  <c r="G40" i="3"/>
  <c r="G39" i="3"/>
  <c r="G38" i="3"/>
  <c r="G37" i="3"/>
  <c r="G36" i="3"/>
  <c r="G35" i="3"/>
  <c r="G34" i="3"/>
  <c r="D43" i="3"/>
  <c r="C43" i="3"/>
  <c r="D28" i="3"/>
  <c r="J28" i="3"/>
  <c r="K27" i="3"/>
  <c r="K26" i="3"/>
  <c r="K25" i="3"/>
  <c r="K24" i="3"/>
  <c r="K23" i="3"/>
  <c r="K22" i="3"/>
  <c r="K21" i="3"/>
  <c r="K20" i="3"/>
  <c r="K19" i="3"/>
  <c r="K18" i="3"/>
  <c r="K17" i="3"/>
  <c r="K16" i="3"/>
  <c r="K15" i="3"/>
  <c r="K14" i="3"/>
  <c r="K13" i="3"/>
  <c r="K12" i="3"/>
  <c r="K11" i="3"/>
  <c r="K10" i="3"/>
  <c r="K9" i="3"/>
  <c r="C28" i="3"/>
  <c r="R59" i="4"/>
  <c r="U58" i="4"/>
  <c r="U59" i="4"/>
  <c r="U56" i="4"/>
  <c r="U55" i="4"/>
  <c r="U54" i="4"/>
  <c r="U53" i="4"/>
  <c r="U52" i="4"/>
  <c r="U51" i="4"/>
  <c r="U41" i="4"/>
  <c r="U40" i="4"/>
  <c r="U36" i="4"/>
  <c r="U35" i="4"/>
  <c r="U34" i="4"/>
  <c r="U33" i="4"/>
  <c r="U30" i="4"/>
  <c r="U29" i="4"/>
  <c r="U26" i="4"/>
  <c r="U23" i="4"/>
  <c r="U20" i="4"/>
  <c r="U16" i="4"/>
  <c r="U18" i="4" s="1"/>
  <c r="R58" i="4"/>
  <c r="R55" i="4"/>
  <c r="R56" i="4"/>
  <c r="R54" i="4"/>
  <c r="R53" i="4"/>
  <c r="R52" i="4"/>
  <c r="R51" i="4"/>
  <c r="O51" i="4"/>
  <c r="O41" i="4"/>
  <c r="O40" i="4"/>
  <c r="P40" i="4" s="1"/>
  <c r="R41" i="4"/>
  <c r="R40" i="4"/>
  <c r="R36" i="4"/>
  <c r="R35" i="4"/>
  <c r="R34" i="4"/>
  <c r="R33" i="4"/>
  <c r="R30" i="4"/>
  <c r="R20" i="4"/>
  <c r="R26" i="4"/>
  <c r="R29" i="4"/>
  <c r="R28" i="4"/>
  <c r="R27" i="4"/>
  <c r="O23" i="4"/>
  <c r="R23" i="4"/>
  <c r="R16" i="4"/>
  <c r="R18" i="4" s="1"/>
  <c r="S31" i="4" s="1"/>
  <c r="O59" i="4"/>
  <c r="O58" i="4"/>
  <c r="O56" i="4"/>
  <c r="O55" i="4"/>
  <c r="O54" i="4"/>
  <c r="O53" i="4"/>
  <c r="O52" i="4"/>
  <c r="O36" i="4"/>
  <c r="O35" i="4"/>
  <c r="O34" i="4"/>
  <c r="O33" i="4"/>
  <c r="O31" i="4"/>
  <c r="O27" i="4"/>
  <c r="O28" i="4"/>
  <c r="O29" i="4"/>
  <c r="O30" i="4"/>
  <c r="O16" i="4"/>
  <c r="O18" i="4" s="1"/>
  <c r="E18" i="4"/>
  <c r="F34" i="4" s="1"/>
  <c r="P36" i="4" l="1"/>
  <c r="P41" i="4"/>
  <c r="V23" i="4"/>
  <c r="P28" i="4"/>
  <c r="P27" i="4"/>
  <c r="P23" i="4"/>
  <c r="P30" i="4"/>
  <c r="S26" i="4"/>
  <c r="P29" i="4"/>
  <c r="P35" i="4"/>
  <c r="S27" i="4"/>
  <c r="S35" i="4"/>
  <c r="S41" i="4"/>
  <c r="S20" i="4"/>
  <c r="P34" i="4"/>
  <c r="S28" i="4"/>
  <c r="S36" i="4"/>
  <c r="P31" i="4"/>
  <c r="S34" i="4"/>
  <c r="S40" i="4"/>
  <c r="G43" i="3"/>
  <c r="V36" i="4"/>
  <c r="V29" i="4"/>
  <c r="V27" i="4"/>
  <c r="V28" i="4"/>
  <c r="V33" i="4"/>
  <c r="V40" i="4"/>
  <c r="V30" i="4"/>
  <c r="V34" i="4"/>
  <c r="V41" i="4"/>
  <c r="V31" i="4"/>
  <c r="V35" i="4"/>
  <c r="V20" i="4"/>
  <c r="F31" i="4"/>
  <c r="F41" i="4"/>
  <c r="F35" i="4"/>
  <c r="F36" i="4"/>
  <c r="F40" i="4"/>
  <c r="E21" i="4"/>
  <c r="F21" i="4" s="1"/>
  <c r="F43" i="4"/>
  <c r="F20" i="4"/>
  <c r="K28" i="3" l="1"/>
  <c r="X65" i="2" l="1"/>
  <c r="W65" i="2"/>
  <c r="V65" i="2"/>
  <c r="U65" i="2"/>
  <c r="T65" i="2"/>
  <c r="S65" i="2"/>
  <c r="R65" i="2"/>
  <c r="Q65" i="2"/>
  <c r="P65" i="2"/>
  <c r="O65" i="2"/>
  <c r="N65" i="2"/>
  <c r="M65" i="2"/>
  <c r="L65" i="2"/>
  <c r="K65" i="2"/>
  <c r="J65" i="2"/>
  <c r="I65" i="2"/>
  <c r="H65" i="2"/>
  <c r="U62" i="4" l="1"/>
  <c r="R62" i="4"/>
  <c r="O62" i="4"/>
  <c r="K62" i="4"/>
  <c r="H62" i="4"/>
  <c r="E62" i="4"/>
  <c r="P33" i="4"/>
  <c r="K18" i="4"/>
  <c r="L31" i="4" s="1"/>
  <c r="H18" i="4"/>
  <c r="I31" i="4" s="1"/>
  <c r="F33" i="4"/>
  <c r="I33" i="4" l="1"/>
  <c r="I40" i="4"/>
  <c r="I35" i="4"/>
  <c r="I41" i="4"/>
  <c r="I36" i="4"/>
  <c r="I43" i="4"/>
  <c r="L35" i="4"/>
  <c r="L41" i="4"/>
  <c r="L40" i="4"/>
  <c r="L36" i="4"/>
  <c r="L43" i="4"/>
  <c r="L33" i="4"/>
  <c r="R21" i="4"/>
  <c r="R24" i="4" s="1"/>
  <c r="E24" i="4"/>
  <c r="E38" i="4" s="1"/>
  <c r="F29" i="4"/>
  <c r="F28" i="4"/>
  <c r="F26" i="4"/>
  <c r="F27" i="4"/>
  <c r="F30" i="4"/>
  <c r="F23" i="4"/>
  <c r="I34" i="4"/>
  <c r="I26" i="4"/>
  <c r="I29" i="4"/>
  <c r="I20" i="4"/>
  <c r="I28" i="4"/>
  <c r="I23" i="4"/>
  <c r="I30" i="4"/>
  <c r="I27" i="4"/>
  <c r="K21" i="4"/>
  <c r="L21" i="4" s="1"/>
  <c r="L30" i="4"/>
  <c r="L28" i="4"/>
  <c r="L29" i="4"/>
  <c r="L23" i="4"/>
  <c r="L27" i="4"/>
  <c r="L26" i="4"/>
  <c r="P26" i="4" s="1"/>
  <c r="O26" i="4" s="1"/>
  <c r="L20" i="4"/>
  <c r="L34" i="4"/>
  <c r="S30" i="4"/>
  <c r="S23" i="4"/>
  <c r="S29" i="4"/>
  <c r="S33" i="4"/>
  <c r="H21" i="4"/>
  <c r="P20" i="4" l="1"/>
  <c r="O20" i="4" s="1"/>
  <c r="O21" i="4" s="1"/>
  <c r="E44" i="4"/>
  <c r="E69" i="4" s="1"/>
  <c r="E70" i="4" s="1"/>
  <c r="H68" i="4" s="1"/>
  <c r="E46" i="4"/>
  <c r="S21" i="4"/>
  <c r="H24" i="4"/>
  <c r="H38" i="4" s="1"/>
  <c r="I21" i="4"/>
  <c r="K24" i="4"/>
  <c r="H44" i="4" l="1"/>
  <c r="H69" i="4" s="1"/>
  <c r="H70" i="4" s="1"/>
  <c r="H46" i="4"/>
  <c r="H61" i="4" s="1"/>
  <c r="H66" i="4" s="1"/>
  <c r="E61" i="4"/>
  <c r="E64" i="4" s="1"/>
  <c r="O24" i="4"/>
  <c r="P24" i="4" s="1"/>
  <c r="P21" i="4"/>
  <c r="F44" i="4"/>
  <c r="O38" i="4"/>
  <c r="R38" i="4"/>
  <c r="K38" i="4"/>
  <c r="S24" i="4"/>
  <c r="F24" i="4"/>
  <c r="I24" i="4"/>
  <c r="L24" i="4"/>
  <c r="I44" i="4" l="1"/>
  <c r="E66" i="4"/>
  <c r="R43" i="4"/>
  <c r="S43" i="4" s="1"/>
  <c r="O43" i="4"/>
  <c r="P43" i="4" s="1"/>
  <c r="K68" i="4"/>
  <c r="O68" i="4"/>
  <c r="R68" i="4"/>
  <c r="U68" i="4"/>
  <c r="K44" i="4"/>
  <c r="L44" i="4" s="1"/>
  <c r="K46" i="4"/>
  <c r="P38" i="4"/>
  <c r="I46" i="4"/>
  <c r="F46" i="4"/>
  <c r="L38" i="4"/>
  <c r="H7" i="2"/>
  <c r="I7" i="2" s="1"/>
  <c r="J7" i="2" s="1"/>
  <c r="K7" i="2" s="1"/>
  <c r="L7" i="2" s="1"/>
  <c r="M7" i="2" s="1"/>
  <c r="N7" i="2" s="1"/>
  <c r="O7" i="2" s="1"/>
  <c r="P7" i="2" s="1"/>
  <c r="Q7" i="2" s="1"/>
  <c r="R7" i="2" s="1"/>
  <c r="S7" i="2" s="1"/>
  <c r="T7" i="2" s="1"/>
  <c r="U7" i="2" s="1"/>
  <c r="V7" i="2" s="1"/>
  <c r="W7" i="2" s="1"/>
  <c r="U21" i="2"/>
  <c r="S21" i="2"/>
  <c r="S46" i="2" s="1"/>
  <c r="S57" i="2" s="1"/>
  <c r="T21" i="2"/>
  <c r="V21" i="2"/>
  <c r="W21" i="2"/>
  <c r="X21" i="2"/>
  <c r="S43" i="2"/>
  <c r="T43" i="2"/>
  <c r="T46" i="2" s="1"/>
  <c r="T57" i="2" s="1"/>
  <c r="U43" i="2"/>
  <c r="V43" i="2"/>
  <c r="W43" i="2"/>
  <c r="X43" i="2"/>
  <c r="U46" i="2"/>
  <c r="V46" i="2"/>
  <c r="V57" i="2" s="1"/>
  <c r="W46" i="2"/>
  <c r="W57" i="2" s="1"/>
  <c r="S54" i="2"/>
  <c r="T54" i="2"/>
  <c r="U54" i="2"/>
  <c r="V54" i="2"/>
  <c r="W54" i="2"/>
  <c r="X54" i="2"/>
  <c r="U57" i="2"/>
  <c r="X46" i="2" l="1"/>
  <c r="X57" i="2" s="1"/>
  <c r="K69" i="4"/>
  <c r="K70" i="4" s="1"/>
  <c r="R44" i="4"/>
  <c r="R69" i="4" s="1"/>
  <c r="R70" i="4" s="1"/>
  <c r="R46" i="4"/>
  <c r="R61" i="4" s="1"/>
  <c r="R66" i="4" s="1"/>
  <c r="O46" i="4"/>
  <c r="O61" i="4" s="1"/>
  <c r="O66" i="4" s="1"/>
  <c r="O44" i="4"/>
  <c r="O69" i="4" s="1"/>
  <c r="O70" i="4" s="1"/>
  <c r="K61" i="4"/>
  <c r="K66" i="4" s="1"/>
  <c r="L46" i="4"/>
  <c r="S38" i="4"/>
  <c r="H54" i="2"/>
  <c r="I54" i="2"/>
  <c r="J54" i="2"/>
  <c r="K54" i="2"/>
  <c r="L54" i="2"/>
  <c r="M54" i="2"/>
  <c r="N54" i="2"/>
  <c r="O54" i="2"/>
  <c r="P54" i="2"/>
  <c r="Q54" i="2"/>
  <c r="R54" i="2"/>
  <c r="H43" i="2"/>
  <c r="I43" i="2"/>
  <c r="J43" i="2"/>
  <c r="K43" i="2"/>
  <c r="K46" i="2" s="1"/>
  <c r="K57" i="2" s="1"/>
  <c r="L43" i="2"/>
  <c r="M43" i="2"/>
  <c r="N43" i="2"/>
  <c r="O43" i="2"/>
  <c r="P43" i="2"/>
  <c r="Q43" i="2"/>
  <c r="R43" i="2"/>
  <c r="R46" i="2" s="1"/>
  <c r="R57" i="2" s="1"/>
  <c r="H21" i="2"/>
  <c r="I21" i="2"/>
  <c r="J21" i="2"/>
  <c r="K21" i="2"/>
  <c r="L21" i="2"/>
  <c r="L46" i="2" s="1"/>
  <c r="L57" i="2" s="1"/>
  <c r="M21" i="2"/>
  <c r="N21" i="2"/>
  <c r="O21" i="2"/>
  <c r="P21" i="2"/>
  <c r="P46" i="2" s="1"/>
  <c r="P57" i="2" s="1"/>
  <c r="Q21" i="2"/>
  <c r="R21" i="2"/>
  <c r="G54" i="2"/>
  <c r="G43" i="2"/>
  <c r="G21" i="2"/>
  <c r="Q46" i="2"/>
  <c r="Q57" i="2" s="1"/>
  <c r="N46" i="2"/>
  <c r="N57" i="2" s="1"/>
  <c r="J46" i="2"/>
  <c r="J57" i="2" s="1"/>
  <c r="M46" i="2" l="1"/>
  <c r="M57" i="2" s="1"/>
  <c r="R64" i="4"/>
  <c r="S44" i="4"/>
  <c r="S46" i="4"/>
  <c r="P46" i="4"/>
  <c r="P44" i="4"/>
  <c r="F38" i="4"/>
  <c r="I38" i="4"/>
  <c r="I46" i="2"/>
  <c r="I57" i="2" s="1"/>
  <c r="H46" i="2"/>
  <c r="H57" i="2" s="1"/>
  <c r="G46" i="2"/>
  <c r="G57" i="2" s="1"/>
  <c r="G62" i="2" s="1"/>
  <c r="G67" i="2" s="1"/>
  <c r="O46" i="2"/>
  <c r="O57" i="2" s="1"/>
  <c r="H60" i="2" l="1"/>
  <c r="H62" i="2" s="1"/>
  <c r="H67" i="2" s="1"/>
  <c r="I60" i="2" l="1"/>
  <c r="I62" i="2" s="1"/>
  <c r="I67" i="2" s="1"/>
  <c r="J60" i="2" l="1"/>
  <c r="J62" i="2" s="1"/>
  <c r="J67" i="2" s="1"/>
  <c r="K60" i="2" l="1"/>
  <c r="K62" i="2" s="1"/>
  <c r="K67" i="2" s="1"/>
  <c r="L60" i="2" l="1"/>
  <c r="L62" i="2" s="1"/>
  <c r="L67" i="2" s="1"/>
  <c r="M60" i="2" l="1"/>
  <c r="M62" i="2" s="1"/>
  <c r="M67" i="2" s="1"/>
  <c r="N60" i="2" l="1"/>
  <c r="N62" i="2" s="1"/>
  <c r="N67" i="2" s="1"/>
  <c r="O60" i="2" l="1"/>
  <c r="O62" i="2" s="1"/>
  <c r="O67" i="2" s="1"/>
  <c r="P60" i="2" l="1"/>
  <c r="P62" i="2" s="1"/>
  <c r="P67" i="2" s="1"/>
  <c r="Q60" i="2" l="1"/>
  <c r="Q62" i="2" s="1"/>
  <c r="Q67" i="2" s="1"/>
  <c r="R60" i="2" l="1"/>
  <c r="R62" i="2" s="1"/>
  <c r="R67" i="2" s="1"/>
  <c r="S60" i="2" l="1"/>
  <c r="S62" i="2" s="1"/>
  <c r="S67" i="2" s="1"/>
  <c r="T60" i="2" l="1"/>
  <c r="T62" i="2" s="1"/>
  <c r="T67" i="2" s="1"/>
  <c r="U60" i="2" l="1"/>
  <c r="U62" i="2" s="1"/>
  <c r="U67" i="2" s="1"/>
  <c r="V60" i="2" l="1"/>
  <c r="V62" i="2" s="1"/>
  <c r="V67" i="2" s="1"/>
  <c r="W60" i="2" l="1"/>
  <c r="W62" i="2" s="1"/>
  <c r="W67" i="2" s="1"/>
  <c r="X60" i="2" l="1"/>
  <c r="X62" i="2" s="1"/>
  <c r="X67" i="2" s="1"/>
  <c r="H64" i="4"/>
  <c r="K64" i="4"/>
  <c r="O64" i="4"/>
  <c r="U21" i="4"/>
  <c r="V21" i="4" l="1"/>
  <c r="U24" i="4"/>
  <c r="U38" i="4" s="1"/>
  <c r="U43" i="4" s="1"/>
  <c r="V43" i="4" l="1"/>
  <c r="V24" i="4"/>
  <c r="V26" i="4"/>
  <c r="U44" i="4" l="1"/>
  <c r="U46" i="4"/>
  <c r="U61" i="4" s="1"/>
  <c r="V38" i="4"/>
  <c r="U64" i="4" l="1"/>
  <c r="U66" i="4"/>
  <c r="V44" i="4"/>
  <c r="U69" i="4"/>
  <c r="U70" i="4" s="1"/>
  <c r="V46" i="4"/>
</calcChain>
</file>

<file path=xl/sharedStrings.xml><?xml version="1.0" encoding="utf-8"?>
<sst xmlns="http://schemas.openxmlformats.org/spreadsheetml/2006/main" count="162" uniqueCount="149">
  <si>
    <t>Beanspruchung KK</t>
  </si>
  <si>
    <t>KK Vormonat</t>
  </si>
  <si>
    <t>Privatentnahmen</t>
  </si>
  <si>
    <t>(Selbstfin.- Anteil)</t>
  </si>
  <si>
    <t>Investitionen</t>
  </si>
  <si>
    <t>(Miete, KFZ, Werbung)</t>
  </si>
  <si>
    <t>sonstige Ausgaben</t>
  </si>
  <si>
    <t>Steuern u. Abgaben</t>
  </si>
  <si>
    <t>Personalausgaben</t>
  </si>
  <si>
    <t>Lieferanten</t>
  </si>
  <si>
    <t>Zahlungen an</t>
  </si>
  <si>
    <t>Privateinlagen</t>
  </si>
  <si>
    <t>a.o. Einnahmen</t>
  </si>
  <si>
    <t>(z.B. Miete, Zins)</t>
  </si>
  <si>
    <t>sonst. Einnahmen</t>
  </si>
  <si>
    <t>(einschl. Anzahlungen)</t>
  </si>
  <si>
    <t>Zahlungseingänge</t>
  </si>
  <si>
    <t>Monat</t>
  </si>
  <si>
    <t>Firma:</t>
  </si>
  <si>
    <t>Stand:</t>
  </si>
  <si>
    <t>Kapitaldienst gesamt</t>
  </si>
  <si>
    <r>
      <t>Liquiditätsplan</t>
    </r>
    <r>
      <rPr>
        <sz val="10"/>
        <rFont val="Arial"/>
        <family val="2"/>
      </rPr>
      <t xml:space="preserve"> </t>
    </r>
    <r>
      <rPr>
        <sz val="8"/>
        <rFont val="Arial"/>
        <family val="2"/>
      </rPr>
      <t>- Angaben in TEUR</t>
    </r>
  </si>
  <si>
    <t>privat</t>
  </si>
  <si>
    <t>Gesamtdifferenz</t>
  </si>
  <si>
    <t>betriebl. Erträge ges.</t>
  </si>
  <si>
    <t>betriebl. Ausgaben ges.</t>
  </si>
  <si>
    <r>
      <rPr>
        <b/>
        <sz val="10"/>
        <color rgb="FFFF0000"/>
        <rFont val="Arial"/>
        <family val="2"/>
      </rPr>
      <t>betriebliche</t>
    </r>
    <r>
      <rPr>
        <b/>
        <sz val="10"/>
        <rFont val="Arial"/>
        <family val="2"/>
      </rPr>
      <t xml:space="preserve"> Einnahmen / Ausgaben</t>
    </r>
  </si>
  <si>
    <r>
      <t xml:space="preserve">Differenz </t>
    </r>
    <r>
      <rPr>
        <b/>
        <sz val="10"/>
        <rFont val="Arial"/>
        <family val="2"/>
      </rPr>
      <t>betrieblich</t>
    </r>
  </si>
  <si>
    <r>
      <t xml:space="preserve">Differenz </t>
    </r>
    <r>
      <rPr>
        <b/>
        <sz val="10"/>
        <rFont val="Arial"/>
        <family val="2"/>
      </rPr>
      <t>privat</t>
    </r>
  </si>
  <si>
    <t>Darlehen</t>
  </si>
  <si>
    <t>Kreditgeber</t>
  </si>
  <si>
    <t>Konto-Nr</t>
  </si>
  <si>
    <t>Kreditbetrag</t>
  </si>
  <si>
    <t>ursprünglich</t>
  </si>
  <si>
    <t>aktuell</t>
  </si>
  <si>
    <t>Zinssatz</t>
  </si>
  <si>
    <t>nominal</t>
  </si>
  <si>
    <t>gültig bis</t>
  </si>
  <si>
    <t>Tilgung</t>
  </si>
  <si>
    <t>Anmerkungen</t>
  </si>
  <si>
    <t>Kontokorrentkredite</t>
  </si>
  <si>
    <t>Konto-Nr.</t>
  </si>
  <si>
    <t>Höhe Linie</t>
  </si>
  <si>
    <t>fest/
variabel</t>
  </si>
  <si>
    <t>Summe</t>
  </si>
  <si>
    <t>Inanspruch-nahme</t>
  </si>
  <si>
    <t>Bankenspiegel für:</t>
  </si>
  <si>
    <t>Datum</t>
  </si>
  <si>
    <t>Unterschrift</t>
  </si>
  <si>
    <t>Planung der künftigen Gewinn- und Verlustrechnung (Angaben in T€)</t>
  </si>
  <si>
    <t>(Rentabilitätsvorschaurechnung)</t>
  </si>
  <si>
    <t>letzte GuV</t>
  </si>
  <si>
    <t>Nettoumsatz</t>
  </si>
  <si>
    <t>+/- Bestandsveränderungen</t>
  </si>
  <si>
    <t>Gesamtleistung</t>
  </si>
  <si>
    <t>- Material- &amp; Wareneinsatz</t>
  </si>
  <si>
    <t>Rohergebnis</t>
  </si>
  <si>
    <t>- Personalaufwendungen</t>
  </si>
  <si>
    <t xml:space="preserve">davon: </t>
  </si>
  <si>
    <t>GF-Gehalt</t>
  </si>
  <si>
    <t>Ehegattengehalt</t>
  </si>
  <si>
    <t>- Abschreibungen</t>
  </si>
  <si>
    <t>Betriebsergebnis</t>
  </si>
  <si>
    <t>- Eigenmitteleinsatz für</t>
  </si>
  <si>
    <t>- Kapitaldienst</t>
  </si>
  <si>
    <t>Plan 2020</t>
  </si>
  <si>
    <t>Plan 2021</t>
  </si>
  <si>
    <t>KD-Grenze ausgeschöpft zu…</t>
  </si>
  <si>
    <t>+ sonstige Erträge</t>
  </si>
  <si>
    <t>Bezeichnung</t>
  </si>
  <si>
    <t>Laufzeit</t>
  </si>
  <si>
    <t>KK-Linien gesamt</t>
  </si>
  <si>
    <t>freie Linien</t>
  </si>
  <si>
    <t>Ouote</t>
  </si>
  <si>
    <t>Quote</t>
  </si>
  <si>
    <t>fest</t>
  </si>
  <si>
    <t>Annuität</t>
  </si>
  <si>
    <t>Endfällig</t>
  </si>
  <si>
    <t>Quick-Check Liquidität</t>
  </si>
  <si>
    <t>Kapitaldienstgrenze (nach Privat)</t>
  </si>
  <si>
    <t>Soll
Zinssatz</t>
  </si>
  <si>
    <t>Ersatzinvestitionen</t>
  </si>
  <si>
    <t>- Steuern vom Einkommen und Ertrag</t>
  </si>
  <si>
    <t>Erweiterter cash flow nach Steuern</t>
  </si>
  <si>
    <t>- Zinsaufwand</t>
  </si>
  <si>
    <t>+ Zinsertrag</t>
  </si>
  <si>
    <t>- sonstige Aufwendungen inkl. sonst. Steuern</t>
  </si>
  <si>
    <t>- Zinsaufwand Gesellschafterdarlehen</t>
  </si>
  <si>
    <t>+ Erträge aus Finanzanlagen</t>
  </si>
  <si>
    <t>+ unregelmäßige Erträge</t>
  </si>
  <si>
    <t xml:space="preserve"> - unregelmäßige Aufwendungen</t>
  </si>
  <si>
    <t>- Jahresergebnis nach Steuern</t>
  </si>
  <si>
    <t>betriebswirtschaftliches Rohergebnis</t>
  </si>
  <si>
    <t>Miete und Pacht eigen</t>
  </si>
  <si>
    <t xml:space="preserve">    - davon Einkommensteuer</t>
  </si>
  <si>
    <t xml:space="preserve">   - davon Sonderausgaben</t>
  </si>
  <si>
    <t xml:space="preserve">  - davon sonst. Privatentnahmen</t>
  </si>
  <si>
    <t>Eigenkapital Vorjahr</t>
  </si>
  <si>
    <t>Eigenkapitalveränderung</t>
  </si>
  <si>
    <t>Eigenkapital neu</t>
  </si>
  <si>
    <t xml:space="preserve">    - davon allgemeine Entnahmen</t>
  </si>
  <si>
    <t>+ Privateinlagen</t>
  </si>
  <si>
    <t>- Privatentnahmen / Ausschüttungen</t>
  </si>
  <si>
    <t>Kapitaldienst</t>
  </si>
  <si>
    <t xml:space="preserve">Szeniaro I
</t>
  </si>
  <si>
    <t>Szenario II</t>
  </si>
  <si>
    <t>Szenario III</t>
  </si>
  <si>
    <t xml:space="preserve">Ouote </t>
  </si>
  <si>
    <t>Szenario III: eigenes Szenario (Basis 2021)</t>
  </si>
  <si>
    <t>Veränderung GL in %</t>
  </si>
  <si>
    <t>Veränderung MAUF in %</t>
  </si>
  <si>
    <t>Veränderung PAUF in %</t>
  </si>
  <si>
    <t>Veränderung SAUF in %</t>
  </si>
  <si>
    <t>Veränderungen AfA absolut</t>
  </si>
  <si>
    <t>Veränderung Zinsaufwand absolut</t>
  </si>
  <si>
    <t>diese Felder können befüllt werden</t>
  </si>
  <si>
    <t>alle anderen Felder sind gesperrt</t>
  </si>
  <si>
    <t>Häufigkeit p.a. (in Monaten)</t>
  </si>
  <si>
    <t>Betrag je Fälligkeit in Euro</t>
  </si>
  <si>
    <t>Betrag in Euro</t>
  </si>
  <si>
    <t>Höhe Belastung</t>
  </si>
  <si>
    <t xml:space="preserve">Art des Darlehens (zwingend zu befüllen)
</t>
  </si>
  <si>
    <t>variabel</t>
  </si>
  <si>
    <t>Bankenspiegel:</t>
  </si>
  <si>
    <t>Bitte erfassen Sie hier Ihre aktuellen gewerblichen Verbindlichkeiten, getrennt nach Darlehen und Kontokorrentkreditlinien</t>
  </si>
  <si>
    <t>Liquiditätsplan:</t>
  </si>
  <si>
    <t>Bitte erfassen Sie hier den Startmonat (Zelle "G5") und die Ein- und Auszahlungen je Monat. Es besteht keine technische Verknüpfung zum Reiter "Szenario-Rechner".</t>
  </si>
  <si>
    <t>Szenario-Rechner:</t>
  </si>
  <si>
    <t>Das Dokument enthält diverse Formeln und Verknüpfungen. Es sind daher nicht alle Felder beschreibbar.</t>
  </si>
  <si>
    <t>Eingabefelder sind grau unterlegt</t>
  </si>
  <si>
    <t xml:space="preserve">Bitte erfassen Sie hier die Daten für "letzte G+V", "Plan 2020" und "Plan 2021". </t>
  </si>
  <si>
    <t>Szenario I und II sind nicht veränderbar. Für Szenario III können Sie Werte in den Zellen "V6" bis "V11" erfassen.</t>
  </si>
  <si>
    <t>Liquiditätsüberschuss-/fehlbetrag in TE</t>
  </si>
  <si>
    <t>Angaben in TEUR</t>
  </si>
  <si>
    <t>+ sonstige Einkünfte</t>
  </si>
  <si>
    <t>Erläuterungen zu Planumsatz</t>
  </si>
  <si>
    <t>Erläuterungen zu Plan-Materialaufwand</t>
  </si>
  <si>
    <t>Erläuterungen zu Plan-Personalaufwand</t>
  </si>
  <si>
    <t>Erläuterungen zu Plan-AfA</t>
  </si>
  <si>
    <t>Erläuterungen zu Plan-Sonstiger Aufwand</t>
  </si>
  <si>
    <t>Erläuterungen zu Plan-Zinsaufwand</t>
  </si>
  <si>
    <t>Erläuterungen zu unregelmäßigem Ergebnis</t>
  </si>
  <si>
    <t>Erläuterungen zum Liquiditätsplan</t>
  </si>
  <si>
    <t>Erläuterungen zu Renta-Vorschaurechnung</t>
  </si>
  <si>
    <t>sonstige Erläuterungen</t>
  </si>
  <si>
    <t>Bitte erfassen Sie nachstehend Erläuterungen für Ihre Annahmen im Liquiditätsplan bzw. in der Rentavorschaurechnung:</t>
  </si>
  <si>
    <t>Szenario I: GL - 10 %, MAUF-Quote gleich, PAUF-Quote gleich, sonst. Aufwand konstant (Basis 2021)</t>
  </si>
  <si>
    <t>Szenario II: GL/MA/PA/sonst. Betr. Aufw. 5% ungünstiger (Basis 2021)</t>
  </si>
  <si>
    <r>
      <rPr>
        <sz val="14"/>
        <color theme="1"/>
        <rFont val="Frutiger VR"/>
        <family val="2"/>
      </rPr>
      <t xml:space="preserve">Dieser Quick-Check ermöglicht es Ihnen, anhand weniger Daten/Eingaben einen ersten Überblick über die Entwicklung Ihrer Liquiditätssituation zu erhalten. Komprimiert auf 3 Seiten: Bankenspiegel - Liquiditätsplan - Szenario Rechner.
Das proaktive Management der Liquidität ist inbesondere in kritischen Zeiten für Ihr Unternehmen von enormer Bedeutung. Denn eine ausreichende Liquidität sichert nachhaltig das Überleben Ihres Unternehmens. 
Zudem bietet dieser Quick-Check die Chance, etwaige Liquiditätsengpässe frühzeitig zu erkennen und </t>
    </r>
    <r>
      <rPr>
        <i/>
        <u/>
        <sz val="14"/>
        <color theme="1"/>
        <rFont val="Frutiger VR"/>
        <family val="2"/>
      </rPr>
      <t>gemeinsam</t>
    </r>
    <r>
      <rPr>
        <sz val="14"/>
        <color theme="1"/>
        <rFont val="Frutiger VR"/>
        <family val="2"/>
      </rPr>
      <t xml:space="preserve"> mit Ihrer Bank </t>
    </r>
    <r>
      <rPr>
        <i/>
        <u/>
        <sz val="14"/>
        <color theme="1"/>
        <rFont val="Frutiger VR"/>
        <family val="2"/>
      </rPr>
      <t>Lösungen</t>
    </r>
    <r>
      <rPr>
        <sz val="14"/>
        <color theme="1"/>
        <rFont val="Frutiger VR"/>
        <family val="2"/>
      </rPr>
      <t xml:space="preserve"> für die Überbrückung möglicher Engpässe </t>
    </r>
    <r>
      <rPr>
        <i/>
        <u/>
        <sz val="14"/>
        <color theme="1"/>
        <rFont val="Frutiger VR"/>
        <family val="2"/>
      </rPr>
      <t>zu erarbeiten</t>
    </r>
    <r>
      <rPr>
        <sz val="14"/>
        <color theme="1"/>
        <rFont val="Frutiger VR"/>
        <family val="2"/>
      </rPr>
      <t>. Je frühzeitiger Sie dies vornehmen, desto größer ist der Handlungsspielraum.
Sehr gerne steht Ihnen hierfür Ihre Beraterin / Ihr Berater als Unterstützer*in zur Verfügung! 
Nehmen Sie uns beim Wort:</t>
    </r>
    <r>
      <rPr>
        <sz val="11"/>
        <color theme="1"/>
        <rFont val="Frutiger VR"/>
        <family val="2"/>
      </rPr>
      <t xml:space="preserve"> 
</t>
    </r>
    <r>
      <rPr>
        <b/>
        <sz val="20"/>
        <color theme="1"/>
        <rFont val="Frutiger VR"/>
        <family val="2"/>
      </rPr>
      <t>Ihre Volksbank Göppingen eG</t>
    </r>
    <r>
      <rPr>
        <sz val="11"/>
        <color theme="1"/>
        <rFont val="Frutiger VR"/>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</si>
</sst>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407]mmm/\ yyyy;@"/>
    <numFmt numFmtId="166" formatCode="#,##0_ ;[Red]\-#,##0\ "/>
    <numFmt numFmtId="167" formatCode="#,##0.0_ ;[Red]\-#,##0.0\ "/>
  </numFmts>
  <fonts count="18" x14ac:knownFonts="1">
    <font>
      <sz val="11"/>
      <color theme="1"/>
      <name val="Calibri"/>
      <family val="2"/>
      <scheme val="minor"/>
    </font>
    <font>
      <sz val="10"/>
      <name val="Arial"/>
      <family val="2"/>
    </font>
    <font>
      <b/>
      <sz val="10"/>
      <name val="Arial"/>
      <family val="2"/>
    </font>
    <font>
      <sz val="8"/>
      <name val="Arial"/>
      <family val="2"/>
    </font>
    <font>
      <sz val="12"/>
      <name val="Arial"/>
      <family val="2"/>
    </font>
    <font>
      <b/>
      <sz val="14"/>
      <name val="Arial"/>
      <family val="2"/>
    </font>
    <font>
      <b/>
      <sz val="10"/>
      <color rgb="FFFF0000"/>
      <name val="Arial"/>
      <family val="2"/>
    </font>
    <font>
      <sz val="18"/>
      <color theme="1"/>
      <name val="Calibri"/>
      <family val="2"/>
      <scheme val="minor"/>
    </font>
    <font>
      <sz val="24"/>
      <color theme="1"/>
      <name val="Calibri"/>
      <family val="2"/>
      <scheme val="minor"/>
    </font>
    <font>
      <sz val="36"/>
      <color theme="1"/>
      <name val="Calibri"/>
      <family val="2"/>
      <scheme val="minor"/>
    </font>
    <font>
      <b/>
      <sz val="48"/>
      <color theme="1"/>
      <name val="Frutiger VR"/>
      <family val="2"/>
    </font>
    <font>
      <sz val="11"/>
      <color theme="1"/>
      <name val="Frutiger VR"/>
      <family val="2"/>
    </font>
    <font>
      <sz val="14"/>
      <color theme="1"/>
      <name val="Frutiger VR"/>
      <family val="2"/>
    </font>
    <font>
      <b/>
      <sz val="20"/>
      <color theme="1"/>
      <name val="Frutiger VR"/>
      <family val="2"/>
    </font>
    <font>
      <i/>
      <u/>
      <sz val="14"/>
      <color theme="1"/>
      <name val="Frutiger VR"/>
      <family val="2"/>
    </font>
    <font>
      <b/>
      <sz val="14"/>
      <color theme="1"/>
      <name val="Frutiger VR"/>
      <family val="2"/>
    </font>
    <font>
      <sz val="11"/>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1"/>
        <bgColor indexed="64"/>
      </patternFill>
    </fill>
    <fill>
      <patternFill patternType="solid">
        <fgColor theme="0" tint="-4.9989318521683403E-2"/>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double">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44" fontId="16" fillId="0" borderId="0" applyFont="0" applyFill="0" applyBorder="0" applyAlignment="0" applyProtection="0"/>
    <xf numFmtId="9" fontId="16" fillId="0" borderId="0" applyFont="0" applyFill="0" applyBorder="0" applyAlignment="0" applyProtection="0"/>
  </cellStyleXfs>
  <cellXfs count="185">
    <xf numFmtId="0" fontId="0" fillId="0" borderId="0" xfId="0"/>
    <xf numFmtId="165" fontId="1" fillId="4" borderId="11" xfId="1" applyNumberFormat="1" applyFill="1" applyBorder="1" applyAlignment="1" applyProtection="1">
      <alignment horizontal="center"/>
    </xf>
    <xf numFmtId="0" fontId="0" fillId="0" borderId="0" xfId="0"/>
    <xf numFmtId="0" fontId="1" fillId="0" borderId="10" xfId="1" applyBorder="1" applyProtection="1">
      <protection locked="0"/>
    </xf>
    <xf numFmtId="0" fontId="1" fillId="0" borderId="8" xfId="1" applyBorder="1" applyProtection="1">
      <protection locked="0"/>
    </xf>
    <xf numFmtId="0" fontId="1" fillId="0" borderId="9" xfId="1" applyBorder="1" applyProtection="1">
      <protection locked="0"/>
    </xf>
    <xf numFmtId="0" fontId="1" fillId="0" borderId="0" xfId="1" applyProtection="1">
      <protection locked="0"/>
    </xf>
    <xf numFmtId="0" fontId="1" fillId="2" borderId="5" xfId="1" applyFill="1" applyBorder="1" applyProtection="1">
      <protection locked="0"/>
    </xf>
    <xf numFmtId="0" fontId="1" fillId="4" borderId="0" xfId="1" applyFill="1" applyBorder="1" applyProtection="1">
      <protection locked="0"/>
    </xf>
    <xf numFmtId="0" fontId="1" fillId="2" borderId="4" xfId="1" applyFill="1" applyBorder="1" applyProtection="1">
      <protection locked="0"/>
    </xf>
    <xf numFmtId="0" fontId="5" fillId="4" borderId="0" xfId="1" applyFont="1" applyFill="1" applyBorder="1" applyProtection="1">
      <protection locked="0"/>
    </xf>
    <xf numFmtId="0" fontId="5" fillId="4" borderId="0" xfId="1" applyFont="1" applyFill="1" applyBorder="1" applyAlignment="1" applyProtection="1">
      <alignment horizontal="center"/>
      <protection locked="0"/>
    </xf>
    <xf numFmtId="0" fontId="1" fillId="3" borderId="0" xfId="1" applyFill="1" applyBorder="1" applyProtection="1">
      <protection locked="0"/>
    </xf>
    <xf numFmtId="0" fontId="1" fillId="3" borderId="8" xfId="1" applyFill="1" applyBorder="1" applyProtection="1">
      <protection locked="0"/>
    </xf>
    <xf numFmtId="0" fontId="4" fillId="3" borderId="0" xfId="1" applyFont="1" applyFill="1" applyBorder="1" applyAlignment="1" applyProtection="1">
      <alignment horizontal="right"/>
      <protection locked="0"/>
    </xf>
    <xf numFmtId="165" fontId="1" fillId="4" borderId="13" xfId="1" applyNumberFormat="1" applyFill="1" applyBorder="1" applyAlignment="1" applyProtection="1">
      <alignment horizontal="center"/>
      <protection locked="0"/>
    </xf>
    <xf numFmtId="3" fontId="1" fillId="3" borderId="0" xfId="1" applyNumberFormat="1" applyFill="1" applyBorder="1" applyProtection="1">
      <protection locked="0"/>
    </xf>
    <xf numFmtId="3" fontId="1" fillId="2" borderId="4" xfId="1" applyNumberFormat="1" applyFill="1" applyBorder="1" applyProtection="1">
      <protection locked="0"/>
    </xf>
    <xf numFmtId="0" fontId="3" fillId="3" borderId="0" xfId="1" applyFont="1" applyFill="1" applyBorder="1" applyProtection="1">
      <protection locked="0"/>
    </xf>
    <xf numFmtId="164" fontId="1" fillId="3" borderId="0" xfId="1" applyNumberFormat="1" applyFill="1" applyBorder="1" applyProtection="1">
      <protection locked="0"/>
    </xf>
    <xf numFmtId="0" fontId="2" fillId="2" borderId="5" xfId="1" applyFont="1" applyFill="1" applyBorder="1" applyProtection="1">
      <protection locked="0"/>
    </xf>
    <xf numFmtId="0" fontId="2" fillId="3" borderId="0" xfId="1" applyFont="1" applyFill="1" applyBorder="1" applyProtection="1">
      <protection locked="0"/>
    </xf>
    <xf numFmtId="3" fontId="2" fillId="3" borderId="0" xfId="1" applyNumberFormat="1" applyFont="1" applyFill="1" applyBorder="1" applyProtection="1">
      <protection locked="0"/>
    </xf>
    <xf numFmtId="3" fontId="2" fillId="2" borderId="4" xfId="1" applyNumberFormat="1" applyFont="1" applyFill="1" applyBorder="1" applyProtection="1">
      <protection locked="0"/>
    </xf>
    <xf numFmtId="0" fontId="2" fillId="0" borderId="0" xfId="1" applyFont="1" applyProtection="1">
      <protection locked="0"/>
    </xf>
    <xf numFmtId="0" fontId="2" fillId="3" borderId="7" xfId="1" applyFont="1" applyFill="1" applyBorder="1" applyProtection="1">
      <protection locked="0"/>
    </xf>
    <xf numFmtId="164" fontId="2" fillId="3" borderId="7" xfId="1" applyNumberFormat="1" applyFont="1" applyFill="1" applyBorder="1" applyProtection="1">
      <protection locked="0"/>
    </xf>
    <xf numFmtId="0" fontId="1" fillId="3" borderId="6" xfId="1" applyFill="1" applyBorder="1" applyProtection="1">
      <protection locked="0"/>
    </xf>
    <xf numFmtId="164" fontId="1" fillId="3" borderId="6" xfId="1" applyNumberFormat="1" applyFill="1" applyBorder="1" applyProtection="1">
      <protection locked="0"/>
    </xf>
    <xf numFmtId="0" fontId="1" fillId="2" borderId="3" xfId="1" applyFill="1" applyBorder="1" applyProtection="1">
      <protection locked="0"/>
    </xf>
    <xf numFmtId="0" fontId="1" fillId="2" borderId="2" xfId="1" applyFill="1" applyBorder="1" applyProtection="1">
      <protection locked="0"/>
    </xf>
    <xf numFmtId="0" fontId="1" fillId="2" borderId="1" xfId="1" applyFill="1" applyBorder="1" applyProtection="1">
      <protection locked="0"/>
    </xf>
    <xf numFmtId="164" fontId="2" fillId="3" borderId="11" xfId="1" applyNumberFormat="1" applyFont="1" applyFill="1" applyBorder="1" applyProtection="1"/>
    <xf numFmtId="164" fontId="2" fillId="3" borderId="13" xfId="1" applyNumberFormat="1" applyFont="1" applyFill="1" applyBorder="1" applyProtection="1"/>
    <xf numFmtId="167" fontId="1" fillId="3" borderId="11" xfId="1" applyNumberFormat="1" applyFill="1" applyBorder="1" applyProtection="1"/>
    <xf numFmtId="167" fontId="1" fillId="3" borderId="12" xfId="1" applyNumberFormat="1" applyFill="1" applyBorder="1" applyProtection="1"/>
    <xf numFmtId="167" fontId="1" fillId="3" borderId="13" xfId="1" applyNumberFormat="1" applyFill="1" applyBorder="1" applyProtection="1"/>
    <xf numFmtId="167" fontId="2" fillId="3" borderId="11" xfId="1" applyNumberFormat="1" applyFont="1" applyFill="1" applyBorder="1" applyProtection="1"/>
    <xf numFmtId="167" fontId="2" fillId="3" borderId="13" xfId="1" applyNumberFormat="1" applyFont="1" applyFill="1" applyBorder="1" applyProtection="1"/>
    <xf numFmtId="164" fontId="1" fillId="3" borderId="12" xfId="1" applyNumberFormat="1" applyFill="1" applyBorder="1" applyProtection="1"/>
    <xf numFmtId="164" fontId="1" fillId="3" borderId="13" xfId="1" applyNumberFormat="1" applyFill="1" applyBorder="1" applyProtection="1"/>
    <xf numFmtId="167" fontId="2" fillId="3" borderId="0" xfId="1" applyNumberFormat="1" applyFont="1" applyFill="1" applyBorder="1" applyProtection="1"/>
    <xf numFmtId="166" fontId="0" fillId="0" borderId="0" xfId="0" applyNumberFormat="1" applyFill="1" applyBorder="1" applyProtection="1"/>
    <xf numFmtId="166" fontId="0" fillId="6" borderId="0" xfId="0" applyNumberFormat="1" applyFill="1" applyBorder="1" applyProtection="1"/>
    <xf numFmtId="166" fontId="0" fillId="6" borderId="0" xfId="0" quotePrefix="1" applyNumberFormat="1" applyFill="1" applyBorder="1" applyProtection="1"/>
    <xf numFmtId="9" fontId="0" fillId="6" borderId="0" xfId="0" applyNumberFormat="1" applyFill="1" applyBorder="1" applyProtection="1"/>
    <xf numFmtId="9" fontId="0" fillId="0" borderId="0" xfId="3" applyFont="1" applyFill="1" applyBorder="1" applyProtection="1"/>
    <xf numFmtId="166" fontId="17" fillId="0" borderId="0" xfId="0" applyNumberFormat="1" applyFont="1" applyFill="1" applyBorder="1" applyProtection="1"/>
    <xf numFmtId="9" fontId="17" fillId="0" borderId="0" xfId="3" applyFont="1" applyFill="1" applyBorder="1" applyProtection="1"/>
    <xf numFmtId="166" fontId="17" fillId="6" borderId="0" xfId="0" applyNumberFormat="1" applyFont="1" applyFill="1" applyBorder="1" applyProtection="1"/>
    <xf numFmtId="9" fontId="17" fillId="6" borderId="0" xfId="0" applyNumberFormat="1" applyFont="1" applyFill="1" applyBorder="1" applyProtection="1"/>
    <xf numFmtId="166" fontId="0" fillId="7" borderId="0" xfId="0" applyNumberFormat="1" applyFill="1" applyBorder="1" applyProtection="1">
      <protection locked="0"/>
    </xf>
    <xf numFmtId="9" fontId="16" fillId="0" borderId="0" xfId="3" applyFont="1" applyFill="1" applyBorder="1" applyProtection="1"/>
    <xf numFmtId="9" fontId="0" fillId="7" borderId="23" xfId="3" applyFont="1" applyFill="1" applyBorder="1" applyProtection="1">
      <protection locked="0"/>
    </xf>
    <xf numFmtId="1" fontId="0" fillId="7" borderId="23" xfId="3" applyNumberFormat="1" applyFont="1" applyFill="1" applyBorder="1" applyProtection="1">
      <protection locked="0"/>
    </xf>
    <xf numFmtId="0" fontId="9" fillId="0" borderId="0" xfId="0" applyFont="1" applyProtection="1"/>
    <xf numFmtId="0" fontId="0" fillId="0" borderId="0" xfId="0" applyProtection="1"/>
    <xf numFmtId="0" fontId="8" fillId="0" borderId="0" xfId="0" applyFont="1" applyProtection="1"/>
    <xf numFmtId="0" fontId="0" fillId="8" borderId="0" xfId="0" applyFill="1" applyProtection="1"/>
    <xf numFmtId="0" fontId="0" fillId="6" borderId="0" xfId="0" applyFill="1" applyBorder="1" applyAlignment="1" applyProtection="1">
      <alignment vertical="top"/>
    </xf>
    <xf numFmtId="0" fontId="0" fillId="8" borderId="0" xfId="0" applyFill="1" applyAlignment="1" applyProtection="1">
      <alignment vertical="top"/>
    </xf>
    <xf numFmtId="0" fontId="0" fillId="6" borderId="0" xfId="0" applyFill="1" applyBorder="1" applyAlignment="1" applyProtection="1">
      <alignment vertical="top" wrapText="1"/>
    </xf>
    <xf numFmtId="0" fontId="0" fillId="0" borderId="0" xfId="0" applyAlignment="1" applyProtection="1">
      <alignment vertical="top"/>
    </xf>
    <xf numFmtId="0" fontId="0" fillId="6" borderId="0" xfId="0" applyFill="1" applyBorder="1" applyProtection="1"/>
    <xf numFmtId="166" fontId="0" fillId="7" borderId="0" xfId="0" applyNumberFormat="1" applyFill="1" applyBorder="1" applyProtection="1"/>
    <xf numFmtId="0" fontId="0" fillId="6" borderId="0" xfId="0" quotePrefix="1" applyFill="1" applyBorder="1" applyProtection="1"/>
    <xf numFmtId="0" fontId="17" fillId="6" borderId="0" xfId="0" applyFont="1" applyFill="1" applyBorder="1" applyProtection="1"/>
    <xf numFmtId="0" fontId="0" fillId="6" borderId="0" xfId="0" applyFill="1" applyBorder="1" applyAlignment="1" applyProtection="1">
      <alignment horizontal="center" vertical="center"/>
    </xf>
    <xf numFmtId="0" fontId="17" fillId="6" borderId="0" xfId="0" quotePrefix="1" applyFont="1" applyFill="1" applyBorder="1" applyProtection="1"/>
    <xf numFmtId="0" fontId="17" fillId="8" borderId="0" xfId="0" applyFont="1" applyFill="1" applyProtection="1"/>
    <xf numFmtId="166" fontId="17" fillId="0" borderId="0" xfId="0" applyNumberFormat="1" applyFont="1" applyProtection="1"/>
    <xf numFmtId="0" fontId="0" fillId="7" borderId="36" xfId="0" applyFill="1" applyBorder="1" applyProtection="1">
      <protection locked="0"/>
    </xf>
    <xf numFmtId="0" fontId="0" fillId="7" borderId="37" xfId="0" applyFill="1" applyBorder="1" applyProtection="1">
      <protection locked="0"/>
    </xf>
    <xf numFmtId="0" fontId="0" fillId="7" borderId="18" xfId="0" applyFill="1" applyBorder="1" applyProtection="1">
      <protection locked="0"/>
    </xf>
    <xf numFmtId="14" fontId="0" fillId="7" borderId="37" xfId="0" applyNumberFormat="1" applyFill="1" applyBorder="1" applyProtection="1">
      <protection locked="0"/>
    </xf>
    <xf numFmtId="0" fontId="0" fillId="7" borderId="22" xfId="0" applyFill="1" applyBorder="1" applyProtection="1">
      <protection locked="0"/>
    </xf>
    <xf numFmtId="0" fontId="0" fillId="7" borderId="28" xfId="0" applyFill="1" applyBorder="1" applyProtection="1">
      <protection locked="0"/>
    </xf>
    <xf numFmtId="0" fontId="0" fillId="7" borderId="19" xfId="0" applyFill="1" applyBorder="1" applyProtection="1">
      <protection locked="0"/>
    </xf>
    <xf numFmtId="0" fontId="0" fillId="7" borderId="14" xfId="0" applyFill="1" applyBorder="1" applyProtection="1">
      <protection locked="0"/>
    </xf>
    <xf numFmtId="14" fontId="0" fillId="7" borderId="19" xfId="0" applyNumberFormat="1" applyFill="1" applyBorder="1" applyProtection="1">
      <protection locked="0"/>
    </xf>
    <xf numFmtId="0" fontId="0" fillId="7" borderId="16" xfId="0" applyFill="1" applyBorder="1" applyProtection="1">
      <protection locked="0"/>
    </xf>
    <xf numFmtId="0" fontId="0" fillId="7" borderId="30" xfId="0" applyFill="1" applyBorder="1" applyProtection="1">
      <protection locked="0"/>
    </xf>
    <xf numFmtId="0" fontId="0" fillId="7" borderId="31" xfId="0" applyFill="1" applyBorder="1" applyProtection="1">
      <protection locked="0"/>
    </xf>
    <xf numFmtId="0" fontId="0" fillId="7" borderId="33" xfId="0" applyFill="1" applyBorder="1" applyProtection="1">
      <protection locked="0"/>
    </xf>
    <xf numFmtId="14" fontId="0" fillId="7" borderId="31" xfId="0" applyNumberFormat="1" applyFill="1" applyBorder="1" applyProtection="1">
      <protection locked="0"/>
    </xf>
    <xf numFmtId="0" fontId="0" fillId="7" borderId="32" xfId="0" applyFill="1" applyBorder="1" applyProtection="1">
      <protection locked="0"/>
    </xf>
    <xf numFmtId="0" fontId="0" fillId="7" borderId="29" xfId="0" applyFill="1" applyBorder="1" applyProtection="1">
      <protection locked="0"/>
    </xf>
    <xf numFmtId="0" fontId="0" fillId="7" borderId="20" xfId="0" applyFill="1" applyBorder="1" applyProtection="1">
      <protection locked="0"/>
    </xf>
    <xf numFmtId="0" fontId="0" fillId="7" borderId="35" xfId="0" applyFill="1" applyBorder="1" applyProtection="1">
      <protection locked="0"/>
    </xf>
    <xf numFmtId="9" fontId="0" fillId="7" borderId="22" xfId="3" applyFont="1" applyFill="1" applyBorder="1" applyProtection="1">
      <protection locked="0"/>
    </xf>
    <xf numFmtId="44" fontId="0" fillId="7" borderId="22" xfId="2" applyFont="1" applyFill="1" applyBorder="1" applyProtection="1">
      <protection locked="0"/>
    </xf>
    <xf numFmtId="44" fontId="0" fillId="7" borderId="37" xfId="2" applyFont="1" applyFill="1" applyBorder="1" applyProtection="1">
      <protection locked="0"/>
    </xf>
    <xf numFmtId="44" fontId="0" fillId="7" borderId="16" xfId="2" applyFont="1" applyFill="1" applyBorder="1" applyProtection="1">
      <protection locked="0"/>
    </xf>
    <xf numFmtId="44" fontId="0" fillId="7" borderId="19" xfId="2" applyFont="1" applyFill="1" applyBorder="1" applyProtection="1">
      <protection locked="0"/>
    </xf>
    <xf numFmtId="44" fontId="0" fillId="7" borderId="32" xfId="2" applyFont="1" applyFill="1" applyBorder="1" applyProtection="1">
      <protection locked="0"/>
    </xf>
    <xf numFmtId="44" fontId="0" fillId="7" borderId="31" xfId="2" applyFont="1" applyFill="1" applyBorder="1" applyProtection="1">
      <protection locked="0"/>
    </xf>
    <xf numFmtId="44" fontId="0" fillId="0" borderId="39" xfId="2" applyFont="1" applyBorder="1" applyProtection="1"/>
    <xf numFmtId="44" fontId="0" fillId="5" borderId="23" xfId="2" applyFont="1" applyFill="1" applyBorder="1" applyProtection="1"/>
    <xf numFmtId="44" fontId="0" fillId="0" borderId="38" xfId="2" applyFont="1" applyBorder="1" applyProtection="1"/>
    <xf numFmtId="0" fontId="0" fillId="7" borderId="48" xfId="0" applyFill="1" applyBorder="1" applyProtection="1">
      <protection locked="0"/>
    </xf>
    <xf numFmtId="0" fontId="0" fillId="7" borderId="24" xfId="0" applyFill="1" applyBorder="1" applyProtection="1">
      <protection locked="0"/>
    </xf>
    <xf numFmtId="0" fontId="0" fillId="7" borderId="15" xfId="0" applyFill="1" applyBorder="1" applyProtection="1">
      <protection locked="0"/>
    </xf>
    <xf numFmtId="0" fontId="0" fillId="7" borderId="49" xfId="0" applyFill="1" applyBorder="1" applyProtection="1">
      <protection locked="0"/>
    </xf>
    <xf numFmtId="0" fontId="0" fillId="7" borderId="47" xfId="0" applyFill="1" applyBorder="1" applyProtection="1">
      <protection locked="0"/>
    </xf>
    <xf numFmtId="0" fontId="0" fillId="7" borderId="50" xfId="0" applyFill="1" applyBorder="1" applyProtection="1">
      <protection locked="0"/>
    </xf>
    <xf numFmtId="44" fontId="0" fillId="7" borderId="36" xfId="2" applyFont="1" applyFill="1" applyBorder="1" applyProtection="1">
      <protection locked="0"/>
    </xf>
    <xf numFmtId="44" fontId="0" fillId="7" borderId="28" xfId="2" applyFont="1" applyFill="1" applyBorder="1" applyProtection="1">
      <protection locked="0"/>
    </xf>
    <xf numFmtId="44" fontId="0" fillId="7" borderId="30" xfId="2" applyFont="1" applyFill="1" applyBorder="1" applyProtection="1">
      <protection locked="0"/>
    </xf>
    <xf numFmtId="44" fontId="0" fillId="0" borderId="49" xfId="2" applyFont="1" applyBorder="1" applyAlignment="1" applyProtection="1">
      <alignment horizontal="center"/>
    </xf>
    <xf numFmtId="0" fontId="7" fillId="0" borderId="0" xfId="0" applyFont="1" applyProtection="1"/>
    <xf numFmtId="0" fontId="0" fillId="0" borderId="27" xfId="0" applyBorder="1" applyAlignment="1" applyProtection="1">
      <alignment vertical="top" wrapText="1"/>
    </xf>
    <xf numFmtId="0" fontId="0" fillId="0" borderId="30" xfId="0" applyBorder="1" applyAlignment="1" applyProtection="1">
      <alignment horizontal="center" vertical="top"/>
    </xf>
    <xf numFmtId="0" fontId="0" fillId="0" borderId="31" xfId="0" applyBorder="1" applyAlignment="1" applyProtection="1">
      <alignment horizontal="center" vertical="top"/>
    </xf>
    <xf numFmtId="0" fontId="0" fillId="0" borderId="32" xfId="0" applyBorder="1" applyAlignment="1" applyProtection="1">
      <alignment horizontal="center" vertical="top"/>
    </xf>
    <xf numFmtId="0" fontId="0" fillId="0" borderId="33" xfId="0" applyBorder="1" applyAlignment="1" applyProtection="1">
      <alignment horizontal="center" vertical="top" wrapText="1"/>
    </xf>
    <xf numFmtId="0" fontId="0" fillId="0" borderId="32" xfId="0" applyBorder="1" applyAlignment="1" applyProtection="1">
      <alignment horizontal="center" vertical="top" wrapText="1"/>
    </xf>
    <xf numFmtId="0" fontId="0" fillId="0" borderId="31" xfId="0" applyBorder="1" applyAlignment="1" applyProtection="1">
      <alignment horizontal="center" vertical="top" wrapText="1"/>
    </xf>
    <xf numFmtId="0" fontId="0" fillId="0" borderId="34" xfId="0" applyBorder="1" applyAlignment="1" applyProtection="1">
      <alignment horizontal="center" vertical="top"/>
    </xf>
    <xf numFmtId="0" fontId="0" fillId="0" borderId="40" xfId="0" applyBorder="1" applyProtection="1"/>
    <xf numFmtId="0" fontId="0" fillId="0" borderId="39" xfId="0" applyBorder="1" applyProtection="1"/>
    <xf numFmtId="0" fontId="0" fillId="0" borderId="44" xfId="0" applyBorder="1" applyAlignment="1" applyProtection="1">
      <alignment horizontal="center" vertical="top" wrapText="1"/>
    </xf>
    <xf numFmtId="0" fontId="0" fillId="0" borderId="43" xfId="0" applyBorder="1" applyAlignment="1" applyProtection="1">
      <alignment horizontal="center" vertical="top" wrapText="1"/>
    </xf>
    <xf numFmtId="0" fontId="0" fillId="0" borderId="0" xfId="0" applyAlignment="1" applyProtection="1">
      <alignment horizontal="center" vertical="top"/>
    </xf>
    <xf numFmtId="0" fontId="0" fillId="0" borderId="47" xfId="0" applyBorder="1" applyAlignment="1" applyProtection="1">
      <alignment horizontal="center" vertical="top"/>
    </xf>
    <xf numFmtId="0" fontId="0" fillId="0" borderId="7" xfId="0" applyBorder="1" applyProtection="1"/>
    <xf numFmtId="0" fontId="0" fillId="7" borderId="23" xfId="0" applyFill="1" applyBorder="1" applyProtection="1">
      <protection locked="0"/>
    </xf>
    <xf numFmtId="165" fontId="1" fillId="7" borderId="11" xfId="1" applyNumberFormat="1" applyFill="1" applyBorder="1" applyAlignment="1" applyProtection="1">
      <alignment horizontal="center"/>
      <protection locked="0"/>
    </xf>
    <xf numFmtId="164" fontId="1" fillId="7" borderId="11" xfId="1" applyNumberFormat="1" applyFill="1" applyBorder="1" applyProtection="1">
      <protection locked="0"/>
    </xf>
    <xf numFmtId="164" fontId="1" fillId="7" borderId="12" xfId="1" applyNumberFormat="1" applyFill="1" applyBorder="1" applyProtection="1">
      <protection locked="0"/>
    </xf>
    <xf numFmtId="164" fontId="1" fillId="7" borderId="13" xfId="1" applyNumberFormat="1" applyFill="1" applyBorder="1" applyProtection="1">
      <protection locked="0"/>
    </xf>
    <xf numFmtId="0" fontId="1" fillId="7" borderId="0" xfId="1" applyFill="1" applyBorder="1" applyProtection="1">
      <protection locked="0"/>
    </xf>
    <xf numFmtId="0" fontId="0" fillId="9" borderId="0" xfId="0" applyFill="1" applyProtection="1">
      <protection locked="0"/>
    </xf>
    <xf numFmtId="0" fontId="0" fillId="0" borderId="0" xfId="0" applyProtection="1">
      <protection locked="0"/>
    </xf>
    <xf numFmtId="0" fontId="0" fillId="7" borderId="0" xfId="0" applyFill="1" applyProtection="1"/>
    <xf numFmtId="0" fontId="17" fillId="0" borderId="0" xfId="0" applyFont="1" applyProtection="1"/>
    <xf numFmtId="10" fontId="0" fillId="7" borderId="16" xfId="3" applyNumberFormat="1" applyFont="1" applyFill="1" applyBorder="1" applyProtection="1">
      <protection locked="0"/>
    </xf>
    <xf numFmtId="10" fontId="0" fillId="7" borderId="16" xfId="0" applyNumberFormat="1" applyFill="1" applyBorder="1" applyProtection="1">
      <protection locked="0"/>
    </xf>
    <xf numFmtId="10" fontId="0" fillId="7" borderId="32" xfId="0" applyNumberFormat="1" applyFill="1" applyBorder="1" applyProtection="1">
      <protection locked="0"/>
    </xf>
    <xf numFmtId="10" fontId="0" fillId="7" borderId="38" xfId="3" applyNumberFormat="1" applyFont="1" applyFill="1" applyBorder="1" applyProtection="1">
      <protection locked="0"/>
    </xf>
    <xf numFmtId="10" fontId="0" fillId="7" borderId="21" xfId="3" applyNumberFormat="1" applyFont="1" applyFill="1" applyBorder="1" applyProtection="1">
      <protection locked="0"/>
    </xf>
    <xf numFmtId="10" fontId="0" fillId="7" borderId="21" xfId="0" applyNumberFormat="1" applyFill="1" applyBorder="1" applyProtection="1">
      <protection locked="0"/>
    </xf>
    <xf numFmtId="10" fontId="0" fillId="7" borderId="34" xfId="0" applyNumberFormat="1" applyFill="1" applyBorder="1" applyProtection="1">
      <protection locked="0"/>
    </xf>
    <xf numFmtId="0" fontId="11" fillId="0" borderId="0" xfId="0" applyFont="1" applyAlignment="1">
      <alignment vertical="top" wrapText="1"/>
    </xf>
    <xf numFmtId="0" fontId="10" fillId="0" borderId="0" xfId="0" applyFont="1" applyAlignment="1">
      <alignment horizontal="center"/>
    </xf>
    <xf numFmtId="0" fontId="15" fillId="0" borderId="0" xfId="0" applyFont="1" applyAlignment="1"/>
    <xf numFmtId="0" fontId="0" fillId="0" borderId="44" xfId="0" applyBorder="1" applyAlignment="1" applyProtection="1">
      <alignment horizontal="center" vertical="top"/>
    </xf>
    <xf numFmtId="0" fontId="0" fillId="0" borderId="46" xfId="0" applyBorder="1" applyAlignment="1" applyProtection="1">
      <alignment horizontal="center" vertical="top"/>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42" xfId="0" applyBorder="1" applyAlignment="1" applyProtection="1">
      <alignment horizontal="center"/>
    </xf>
    <xf numFmtId="0" fontId="0" fillId="0" borderId="45" xfId="0" applyBorder="1" applyAlignment="1" applyProtection="1">
      <alignment horizontal="center"/>
    </xf>
    <xf numFmtId="0" fontId="0" fillId="0" borderId="24" xfId="0" applyBorder="1" applyAlignment="1" applyProtection="1">
      <alignment horizontal="center" vertical="top"/>
    </xf>
    <xf numFmtId="0" fontId="0" fillId="0" borderId="25" xfId="0" applyBorder="1" applyAlignment="1" applyProtection="1">
      <alignment horizontal="center" vertical="top"/>
    </xf>
    <xf numFmtId="0" fontId="0" fillId="0" borderId="26" xfId="0" applyBorder="1" applyAlignment="1" applyProtection="1">
      <alignment horizontal="center" vertical="top"/>
    </xf>
    <xf numFmtId="0" fontId="0" fillId="0" borderId="39" xfId="0" applyBorder="1" applyAlignment="1" applyProtection="1">
      <alignment horizontal="center"/>
    </xf>
    <xf numFmtId="0" fontId="0" fillId="0" borderId="40" xfId="0" applyBorder="1" applyAlignment="1" applyProtection="1">
      <alignment horizontal="center"/>
    </xf>
    <xf numFmtId="0" fontId="0" fillId="0" borderId="51" xfId="0" applyBorder="1" applyAlignment="1" applyProtection="1">
      <alignment horizontal="center" vertical="center" wrapText="1"/>
    </xf>
    <xf numFmtId="0" fontId="0" fillId="0" borderId="41" xfId="0" applyBorder="1" applyAlignment="1" applyProtection="1">
      <alignment horizontal="center" vertical="center" wrapText="1"/>
    </xf>
    <xf numFmtId="0" fontId="0" fillId="7" borderId="49" xfId="0" applyFill="1" applyBorder="1" applyAlignment="1" applyProtection="1">
      <protection locked="0"/>
    </xf>
    <xf numFmtId="0" fontId="0" fillId="7" borderId="17" xfId="0" applyFill="1" applyBorder="1" applyAlignment="1" applyProtection="1">
      <protection locked="0"/>
    </xf>
    <xf numFmtId="0" fontId="0" fillId="7" borderId="20" xfId="0" applyFill="1" applyBorder="1" applyAlignment="1" applyProtection="1">
      <protection locked="0"/>
    </xf>
    <xf numFmtId="0" fontId="0" fillId="7" borderId="52" xfId="0" applyFill="1" applyBorder="1" applyAlignment="1" applyProtection="1">
      <protection locked="0"/>
    </xf>
    <xf numFmtId="0" fontId="0" fillId="7" borderId="7" xfId="0" applyFill="1" applyBorder="1" applyAlignment="1" applyProtection="1">
      <protection locked="0"/>
    </xf>
    <xf numFmtId="0" fontId="0" fillId="7" borderId="29" xfId="0" applyFill="1" applyBorder="1" applyAlignment="1" applyProtection="1">
      <protection locked="0"/>
    </xf>
    <xf numFmtId="0" fontId="0" fillId="7" borderId="3" xfId="0" applyFill="1" applyBorder="1" applyAlignment="1" applyProtection="1">
      <protection locked="0"/>
    </xf>
    <xf numFmtId="0" fontId="0" fillId="7" borderId="2" xfId="0" applyFill="1" applyBorder="1" applyAlignment="1" applyProtection="1">
      <protection locked="0"/>
    </xf>
    <xf numFmtId="0" fontId="0" fillId="7" borderId="1" xfId="0" applyFill="1" applyBorder="1" applyAlignment="1" applyProtection="1">
      <protection locked="0"/>
    </xf>
    <xf numFmtId="0" fontId="0" fillId="7" borderId="39" xfId="0" applyFill="1" applyBorder="1" applyProtection="1">
      <protection locked="0"/>
    </xf>
    <xf numFmtId="0" fontId="0" fillId="7" borderId="40" xfId="0" applyFill="1" applyBorder="1" applyProtection="1">
      <protection locked="0"/>
    </xf>
    <xf numFmtId="0" fontId="0" fillId="7" borderId="53" xfId="0" applyFill="1" applyBorder="1" applyProtection="1">
      <protection locked="0"/>
    </xf>
    <xf numFmtId="0" fontId="0" fillId="0" borderId="9" xfId="0" applyBorder="1" applyAlignment="1" applyProtection="1">
      <alignment horizontal="center" vertical="center"/>
    </xf>
    <xf numFmtId="0" fontId="0" fillId="0" borderId="1" xfId="0" applyBorder="1" applyAlignment="1" applyProtection="1">
      <alignment horizontal="center" vertical="center"/>
    </xf>
    <xf numFmtId="0" fontId="0" fillId="7" borderId="24" xfId="0" applyFill="1" applyBorder="1" applyAlignment="1" applyProtection="1">
      <protection locked="0"/>
    </xf>
    <xf numFmtId="0" fontId="0" fillId="7" borderId="26" xfId="0" applyFill="1" applyBorder="1" applyAlignment="1" applyProtection="1">
      <protection locked="0"/>
    </xf>
    <xf numFmtId="0" fontId="0" fillId="7" borderId="25" xfId="0" applyFill="1" applyBorder="1" applyAlignment="1" applyProtection="1">
      <protection locked="0"/>
    </xf>
    <xf numFmtId="0" fontId="0" fillId="0" borderId="10" xfId="0" applyBorder="1" applyAlignment="1" applyProtection="1">
      <alignment horizontal="center" vertical="center" wrapText="1"/>
    </xf>
    <xf numFmtId="0" fontId="0" fillId="0" borderId="3" xfId="0" applyBorder="1" applyAlignment="1" applyProtection="1">
      <alignment horizontal="center" vertical="center" wrapText="1"/>
    </xf>
    <xf numFmtId="0" fontId="2" fillId="3" borderId="0" xfId="1" applyFont="1" applyFill="1" applyBorder="1" applyAlignment="1" applyProtection="1">
      <alignment horizontal="center" vertical="center" textRotation="90"/>
      <protection locked="0"/>
    </xf>
    <xf numFmtId="0" fontId="6" fillId="3" borderId="0" xfId="1" applyFont="1" applyFill="1" applyBorder="1" applyAlignment="1" applyProtection="1">
      <alignment horizontal="center" vertical="center" textRotation="90" wrapText="1"/>
      <protection locked="0"/>
    </xf>
    <xf numFmtId="0" fontId="5" fillId="4" borderId="0" xfId="1" applyFont="1" applyFill="1" applyBorder="1" applyProtection="1">
      <protection locked="0"/>
    </xf>
    <xf numFmtId="0" fontId="4" fillId="7" borderId="7" xfId="1" applyFont="1" applyFill="1" applyBorder="1" applyAlignment="1" applyProtection="1">
      <alignment horizontal="left"/>
      <protection locked="0"/>
    </xf>
    <xf numFmtId="0" fontId="1" fillId="7" borderId="7" xfId="1" applyFill="1" applyBorder="1" applyAlignment="1" applyProtection="1">
      <alignment horizontal="left"/>
      <protection locked="0"/>
    </xf>
    <xf numFmtId="0" fontId="0" fillId="6" borderId="0" xfId="0" applyFill="1" applyBorder="1" applyAlignment="1" applyProtection="1">
      <alignment horizontal="left" vertical="top"/>
    </xf>
    <xf numFmtId="0" fontId="0" fillId="6" borderId="0" xfId="0" quotePrefix="1" applyFill="1" applyBorder="1" applyAlignment="1" applyProtection="1">
      <alignment horizontal="left" vertical="center"/>
    </xf>
    <xf numFmtId="0" fontId="0" fillId="0" borderId="0" xfId="0" applyAlignment="1" applyProtection="1">
      <alignment horizontal="left"/>
    </xf>
  </cellXfs>
  <cellStyles count="4">
    <cellStyle name="Prozent" xfId="3" builtinId="5"/>
    <cellStyle name="Standard" xfId="0" builtinId="0"/>
    <cellStyle name="Standard 2" xfId="1" xr:uid="{00000000-0005-0000-0000-000002000000}"/>
    <cellStyle name="Währung" xfId="2" builtinId="4"/>
  </cellStyles>
  <dxfs count="24">
    <dxf>
      <font>
        <b/>
        <i val="0"/>
        <color theme="1"/>
      </font>
      <fill>
        <patternFill>
          <bgColor rgb="FF00B050"/>
        </patternFill>
      </fill>
    </dxf>
    <dxf>
      <fill>
        <patternFill>
          <bgColor rgb="FFFFC000"/>
        </patternFill>
      </fill>
    </dxf>
    <dxf>
      <fill>
        <patternFill>
          <bgColor rgb="FFFF0000"/>
        </patternFill>
      </fill>
    </dxf>
    <dxf>
      <fill>
        <patternFill>
          <bgColor rgb="FFFF0000"/>
        </patternFill>
      </fill>
    </dxf>
    <dxf>
      <font>
        <b/>
        <i val="0"/>
        <color theme="1"/>
      </font>
      <fill>
        <patternFill>
          <bgColor rgb="FF00B050"/>
        </patternFill>
      </fill>
    </dxf>
    <dxf>
      <fill>
        <patternFill>
          <bgColor rgb="FFFFC000"/>
        </patternFill>
      </fill>
    </dxf>
    <dxf>
      <fill>
        <patternFill>
          <bgColor rgb="FFFF0000"/>
        </patternFill>
      </fill>
    </dxf>
    <dxf>
      <fill>
        <patternFill>
          <bgColor rgb="FFFF0000"/>
        </patternFill>
      </fill>
    </dxf>
    <dxf>
      <font>
        <b/>
        <i val="0"/>
        <color theme="1"/>
      </font>
      <fill>
        <patternFill>
          <bgColor rgb="FF00B050"/>
        </patternFill>
      </fill>
    </dxf>
    <dxf>
      <fill>
        <patternFill>
          <bgColor rgb="FFFFC000"/>
        </patternFill>
      </fill>
    </dxf>
    <dxf>
      <fill>
        <patternFill>
          <bgColor rgb="FFFF0000"/>
        </patternFill>
      </fill>
    </dxf>
    <dxf>
      <fill>
        <patternFill>
          <bgColor rgb="FFFF0000"/>
        </patternFill>
      </fill>
    </dxf>
    <dxf>
      <font>
        <b/>
        <i val="0"/>
        <color theme="1"/>
      </font>
      <fill>
        <patternFill>
          <bgColor rgb="FF00B050"/>
        </patternFill>
      </fill>
    </dxf>
    <dxf>
      <fill>
        <patternFill>
          <bgColor rgb="FFFFC000"/>
        </patternFill>
      </fill>
    </dxf>
    <dxf>
      <fill>
        <patternFill>
          <bgColor rgb="FFFF0000"/>
        </patternFill>
      </fill>
    </dxf>
    <dxf>
      <fill>
        <patternFill>
          <bgColor rgb="FFFF0000"/>
        </patternFill>
      </fill>
    </dxf>
    <dxf>
      <font>
        <b/>
        <i val="0"/>
        <color theme="1"/>
      </font>
      <fill>
        <patternFill>
          <bgColor rgb="FF00B050"/>
        </patternFill>
      </fill>
    </dxf>
    <dxf>
      <fill>
        <patternFill>
          <bgColor rgb="FFFFC000"/>
        </patternFill>
      </fill>
    </dxf>
    <dxf>
      <fill>
        <patternFill>
          <bgColor rgb="FFFF0000"/>
        </patternFill>
      </fill>
    </dxf>
    <dxf>
      <fill>
        <patternFill>
          <bgColor rgb="FFFF0000"/>
        </patternFill>
      </fill>
    </dxf>
    <dxf>
      <font>
        <b/>
        <i val="0"/>
        <color theme="1"/>
      </font>
      <fill>
        <patternFill>
          <bgColor rgb="FF00B050"/>
        </patternFill>
      </fill>
    </dxf>
    <dxf>
      <fill>
        <patternFill>
          <bgColor rgb="FFFFC000"/>
        </patternFill>
      </fill>
    </dxf>
    <dxf>
      <fill>
        <patternFill>
          <bgColor rgb="FFFF0000"/>
        </patternFill>
      </fill>
    </dxf>
    <dxf>
      <fill>
        <patternFill>
          <bgColor rgb="FFFF0000"/>
        </patternFill>
      </fill>
    </dxf>
  </dxfs>
  <tableStyles count="0" defaultTableStyle="TableStyleMedium2" defaultPivotStyle="PivotStyleLight16"/>
  <colors>
    <mruColors>
      <color rgb="FFBF712B"/>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atenXP/_zu%20bearbeiten/10%20Schulungen/Extern/BWGV%20Investitions-%20und%20Finanzplanung/Rechen-Tools/Investitions-%20und%20Finanzplanung%20analog%20DG-Ver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Projects\P0439\INTERN\30_Konzept%20und%20Realisierung\01_Fachkonzept\04_Cash-FLow-Berechnung\Cash%20Flow%20Tool%202%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ublic/DatenXP/_zu%20bearbeiten/10%20Schulungen/Extern/BWGV%20Investitions-%20und%20Finanzplanung/Rechen-Tools/_Sammlung%20der%20Rechen-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eite 1"/>
      <sheetName val="Seite 2"/>
      <sheetName val="Seite 3"/>
      <sheetName val="Seite 4"/>
      <sheetName val="Hinweise 1_Bild"/>
      <sheetName val="Hinweise 2_Bild"/>
      <sheetName val="Hinweise 1_Text"/>
      <sheetName val="Hinweise 2_Text"/>
    </sheetNames>
    <sheetDataSet>
      <sheetData sheetId="0"/>
      <sheetData sheetId="1">
        <row r="27">
          <cell r="K27">
            <v>0</v>
          </cell>
        </row>
        <row r="32">
          <cell r="K32">
            <v>0</v>
          </cell>
        </row>
        <row r="41">
          <cell r="G41"/>
        </row>
      </sheetData>
      <sheetData sheetId="2">
        <row r="4">
          <cell r="K4">
            <v>0</v>
          </cell>
        </row>
      </sheetData>
      <sheetData sheetId="3">
        <row r="7">
          <cell r="G7"/>
        </row>
        <row r="8">
          <cell r="G8"/>
        </row>
        <row r="9">
          <cell r="G9"/>
        </row>
      </sheetData>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selektion aus IFRS"/>
      <sheetName val="Auswahl der IFRS-Kennzahlen"/>
      <sheetName val="Daten0"/>
      <sheetName val="Daten"/>
      <sheetName val="Cash Flow"/>
      <sheetName val="GuV aus Annahmen"/>
      <sheetName val="Annahmen GuV"/>
      <sheetName val="Bilanz aus Annahmen"/>
      <sheetName val="Annahmen Bilanzen"/>
      <sheetName val="Zinsplanung"/>
      <sheetName val="Änderungshistorie"/>
      <sheetName val="Test"/>
    </sheetNames>
    <sheetDataSet>
      <sheetData sheetId="0"/>
      <sheetData sheetId="1"/>
      <sheetData sheetId="2" refreshError="1"/>
      <sheetData sheetId="3">
        <row r="1">
          <cell r="A1" t="str">
            <v>KUNDENNMR</v>
          </cell>
          <cell r="B1" t="str">
            <v>JAHR</v>
          </cell>
          <cell r="C1" t="str">
            <v>ABSCHLUSSART</v>
          </cell>
          <cell r="D1" t="str">
            <v>BILANZART</v>
          </cell>
          <cell r="E1" t="str">
            <v>BRANCHE</v>
          </cell>
          <cell r="F1" t="str">
            <v>LAND</v>
          </cell>
          <cell r="G1" t="str">
            <v>WAEHRUNG</v>
          </cell>
          <cell r="H1" t="str">
            <v>WFAKTOR</v>
          </cell>
          <cell r="I1" t="str">
            <v>WKURS</v>
          </cell>
          <cell r="J1" t="str">
            <v>SAKTIVA</v>
          </cell>
          <cell r="K1" t="str">
            <v>SPASSIVA</v>
          </cell>
          <cell r="L1" t="str">
            <v>SGUV</v>
          </cell>
          <cell r="M1" t="str">
            <v>Zeilen-Nr.</v>
          </cell>
          <cell r="N1" t="str">
            <v>Kennzahl.</v>
          </cell>
          <cell r="O1">
            <v>11002</v>
          </cell>
          <cell r="P1">
            <v>11009</v>
          </cell>
          <cell r="Q1">
            <v>11011</v>
          </cell>
          <cell r="R1">
            <v>11013</v>
          </cell>
          <cell r="S1">
            <v>11015</v>
          </cell>
          <cell r="T1">
            <v>11029</v>
          </cell>
          <cell r="U1">
            <v>11059</v>
          </cell>
          <cell r="V1">
            <v>11069</v>
          </cell>
          <cell r="W1">
            <v>11072</v>
          </cell>
          <cell r="X1">
            <v>11074</v>
          </cell>
          <cell r="Y1">
            <v>11075</v>
          </cell>
          <cell r="Z1">
            <v>11089</v>
          </cell>
          <cell r="AA1">
            <v>11092</v>
          </cell>
          <cell r="AB1">
            <v>11099</v>
          </cell>
          <cell r="AC1">
            <v>11109</v>
          </cell>
          <cell r="AD1">
            <v>11119</v>
          </cell>
          <cell r="AE1">
            <v>11129</v>
          </cell>
          <cell r="AF1">
            <v>11139</v>
          </cell>
          <cell r="AG1">
            <v>11159</v>
          </cell>
          <cell r="AH1">
            <v>11169</v>
          </cell>
          <cell r="AI1">
            <v>11171</v>
          </cell>
          <cell r="AJ1">
            <v>11173</v>
          </cell>
          <cell r="AK1">
            <v>11174</v>
          </cell>
          <cell r="AL1">
            <v>11175</v>
          </cell>
          <cell r="AM1">
            <v>11176</v>
          </cell>
          <cell r="AN1">
            <v>11177</v>
          </cell>
          <cell r="AO1">
            <v>11178</v>
          </cell>
          <cell r="AP1">
            <v>11180</v>
          </cell>
          <cell r="AQ1">
            <v>11181</v>
          </cell>
          <cell r="AR1">
            <v>11182</v>
          </cell>
          <cell r="AS1">
            <v>11184</v>
          </cell>
          <cell r="AT1">
            <v>11189</v>
          </cell>
          <cell r="AU1">
            <v>11209</v>
          </cell>
          <cell r="AV1">
            <v>11211</v>
          </cell>
          <cell r="AW1">
            <v>11219</v>
          </cell>
          <cell r="AX1">
            <v>11229</v>
          </cell>
          <cell r="AY1">
            <v>11249</v>
          </cell>
          <cell r="AZ1">
            <v>11300</v>
          </cell>
          <cell r="BA1">
            <v>12004</v>
          </cell>
          <cell r="BB1">
            <v>12009</v>
          </cell>
          <cell r="BC1">
            <v>12011</v>
          </cell>
          <cell r="BD1">
            <v>12015</v>
          </cell>
          <cell r="BE1">
            <v>12019</v>
          </cell>
          <cell r="BF1">
            <v>12039</v>
          </cell>
          <cell r="BG1">
            <v>12045</v>
          </cell>
          <cell r="BH1">
            <v>12047</v>
          </cell>
          <cell r="BI1">
            <v>12059</v>
          </cell>
          <cell r="BJ1">
            <v>12061</v>
          </cell>
          <cell r="BK1">
            <v>12062</v>
          </cell>
          <cell r="BL1">
            <v>12063</v>
          </cell>
          <cell r="BM1">
            <v>12064</v>
          </cell>
          <cell r="BN1">
            <v>12079</v>
          </cell>
          <cell r="BO1">
            <v>12081</v>
          </cell>
          <cell r="BP1">
            <v>12082</v>
          </cell>
          <cell r="BQ1">
            <v>12089</v>
          </cell>
          <cell r="BR1">
            <v>12099</v>
          </cell>
          <cell r="BS1">
            <v>12101</v>
          </cell>
          <cell r="BT1">
            <v>12109</v>
          </cell>
          <cell r="BU1">
            <v>12119</v>
          </cell>
          <cell r="BV1">
            <v>12121</v>
          </cell>
          <cell r="BW1">
            <v>12123</v>
          </cell>
          <cell r="BX1">
            <v>12125</v>
          </cell>
          <cell r="BY1">
            <v>12128</v>
          </cell>
          <cell r="BZ1">
            <v>12131</v>
          </cell>
          <cell r="CA1">
            <v>12133</v>
          </cell>
          <cell r="CB1">
            <v>12139</v>
          </cell>
          <cell r="CC1">
            <v>12141</v>
          </cell>
          <cell r="CD1">
            <v>12142</v>
          </cell>
          <cell r="CE1">
            <v>12144</v>
          </cell>
          <cell r="CF1">
            <v>12146</v>
          </cell>
          <cell r="CG1">
            <v>12148</v>
          </cell>
          <cell r="CH1">
            <v>12151</v>
          </cell>
          <cell r="CI1">
            <v>12153</v>
          </cell>
          <cell r="CJ1">
            <v>12155</v>
          </cell>
          <cell r="CK1">
            <v>12157</v>
          </cell>
          <cell r="CL1">
            <v>12159</v>
          </cell>
          <cell r="CM1">
            <v>12169</v>
          </cell>
          <cell r="CN1">
            <v>12179</v>
          </cell>
          <cell r="CO1">
            <v>12181</v>
          </cell>
          <cell r="CP1">
            <v>12189</v>
          </cell>
          <cell r="CQ1">
            <v>12191</v>
          </cell>
          <cell r="CR1">
            <v>12192</v>
          </cell>
          <cell r="CS1">
            <v>12199</v>
          </cell>
          <cell r="CT1">
            <v>12201</v>
          </cell>
          <cell r="CU1">
            <v>12202</v>
          </cell>
          <cell r="CV1">
            <v>12205</v>
          </cell>
          <cell r="CW1">
            <v>12206</v>
          </cell>
          <cell r="CX1">
            <v>12219</v>
          </cell>
          <cell r="CY1">
            <v>12221</v>
          </cell>
          <cell r="CZ1">
            <v>12222</v>
          </cell>
          <cell r="DA1">
            <v>12223</v>
          </cell>
          <cell r="DB1">
            <v>12224</v>
          </cell>
          <cell r="DC1">
            <v>12226</v>
          </cell>
          <cell r="DD1">
            <v>12227</v>
          </cell>
          <cell r="DE1">
            <v>12230</v>
          </cell>
          <cell r="DF1">
            <v>12239</v>
          </cell>
          <cell r="DG1">
            <v>12249</v>
          </cell>
          <cell r="DH1">
            <v>12261</v>
          </cell>
          <cell r="DI1">
            <v>12269</v>
          </cell>
          <cell r="DJ1">
            <v>12300</v>
          </cell>
          <cell r="DK1">
            <v>12310</v>
          </cell>
          <cell r="DL1">
            <v>12312</v>
          </cell>
          <cell r="DM1">
            <v>12313</v>
          </cell>
          <cell r="DN1">
            <v>13001</v>
          </cell>
          <cell r="DO1">
            <v>13009</v>
          </cell>
          <cell r="DP1">
            <v>13019</v>
          </cell>
          <cell r="DQ1">
            <v>13033</v>
          </cell>
          <cell r="DR1">
            <v>13039</v>
          </cell>
          <cell r="DS1">
            <v>13049</v>
          </cell>
          <cell r="DT1">
            <v>13059</v>
          </cell>
          <cell r="DU1">
            <v>13074</v>
          </cell>
          <cell r="DV1">
            <v>13079</v>
          </cell>
          <cell r="DW1">
            <v>13081</v>
          </cell>
          <cell r="DX1">
            <v>13082</v>
          </cell>
          <cell r="DY1">
            <v>13089</v>
          </cell>
          <cell r="DZ1">
            <v>13091</v>
          </cell>
          <cell r="EA1">
            <v>13119</v>
          </cell>
          <cell r="EB1">
            <v>13129</v>
          </cell>
          <cell r="EC1">
            <v>13131</v>
          </cell>
          <cell r="ED1">
            <v>13132</v>
          </cell>
          <cell r="EE1">
            <v>13133</v>
          </cell>
          <cell r="EF1">
            <v>13134</v>
          </cell>
          <cell r="EG1">
            <v>13149</v>
          </cell>
          <cell r="EH1">
            <v>13159</v>
          </cell>
          <cell r="EI1">
            <v>13161</v>
          </cell>
          <cell r="EJ1">
            <v>13162</v>
          </cell>
          <cell r="EK1">
            <v>13163</v>
          </cell>
          <cell r="EL1">
            <v>13179</v>
          </cell>
          <cell r="EM1">
            <v>13181</v>
          </cell>
          <cell r="EN1">
            <v>13182</v>
          </cell>
          <cell r="EO1">
            <v>13189</v>
          </cell>
          <cell r="EP1">
            <v>13199</v>
          </cell>
          <cell r="EQ1">
            <v>13209</v>
          </cell>
          <cell r="ER1">
            <v>13219</v>
          </cell>
          <cell r="ES1">
            <v>13226</v>
          </cell>
          <cell r="ET1">
            <v>13239</v>
          </cell>
          <cell r="EU1">
            <v>13245</v>
          </cell>
          <cell r="EV1">
            <v>13259</v>
          </cell>
          <cell r="EW1">
            <v>13271</v>
          </cell>
          <cell r="EX1">
            <v>13281</v>
          </cell>
          <cell r="EY1">
            <v>13283</v>
          </cell>
          <cell r="EZ1">
            <v>13299</v>
          </cell>
          <cell r="FA1">
            <v>13309</v>
          </cell>
          <cell r="FB1">
            <v>13319</v>
          </cell>
          <cell r="FC1">
            <v>13329</v>
          </cell>
          <cell r="FD1">
            <v>13339</v>
          </cell>
          <cell r="FE1">
            <v>13340</v>
          </cell>
          <cell r="FF1">
            <v>13349</v>
          </cell>
          <cell r="FG1">
            <v>13359</v>
          </cell>
          <cell r="FH1">
            <v>13361</v>
          </cell>
          <cell r="FI1">
            <v>13371</v>
          </cell>
          <cell r="FJ1">
            <v>13389</v>
          </cell>
          <cell r="FK1">
            <v>13399</v>
          </cell>
          <cell r="FL1">
            <v>13409</v>
          </cell>
          <cell r="FM1">
            <v>13500</v>
          </cell>
          <cell r="FN1">
            <v>17111</v>
          </cell>
          <cell r="FO1">
            <v>17112</v>
          </cell>
          <cell r="FP1">
            <v>17114</v>
          </cell>
          <cell r="FQ1">
            <v>17211</v>
          </cell>
          <cell r="FR1">
            <v>17213</v>
          </cell>
          <cell r="FS1">
            <v>17311</v>
          </cell>
          <cell r="FT1">
            <v>17316</v>
          </cell>
          <cell r="FU1">
            <v>0</v>
          </cell>
          <cell r="FV1">
            <v>0</v>
          </cell>
          <cell r="FW1">
            <v>0</v>
          </cell>
          <cell r="FX1">
            <v>0</v>
          </cell>
          <cell r="FY1">
            <v>0</v>
          </cell>
          <cell r="FZ1">
            <v>0</v>
          </cell>
          <cell r="GA1">
            <v>0</v>
          </cell>
          <cell r="GB1">
            <v>0</v>
          </cell>
          <cell r="GC1">
            <v>0</v>
          </cell>
          <cell r="GD1">
            <v>0</v>
          </cell>
          <cell r="GE1">
            <v>0</v>
          </cell>
          <cell r="GF1">
            <v>0</v>
          </cell>
          <cell r="GG1">
            <v>0</v>
          </cell>
          <cell r="GH1">
            <v>0</v>
          </cell>
          <cell r="GI1">
            <v>0</v>
          </cell>
          <cell r="GJ1">
            <v>0</v>
          </cell>
          <cell r="GK1">
            <v>0</v>
          </cell>
          <cell r="GL1">
            <v>0</v>
          </cell>
          <cell r="GM1">
            <v>0</v>
          </cell>
        </row>
        <row r="2">
          <cell r="A2">
            <v>21021242</v>
          </cell>
        </row>
        <row r="3">
          <cell r="A3">
            <v>21021242</v>
          </cell>
        </row>
        <row r="4">
          <cell r="A4">
            <v>21021242</v>
          </cell>
        </row>
        <row r="5">
          <cell r="A5">
            <v>21021242</v>
          </cell>
        </row>
      </sheetData>
      <sheetData sheetId="4" refreshError="1"/>
      <sheetData sheetId="5">
        <row r="1">
          <cell r="C1">
            <v>3</v>
          </cell>
          <cell r="E1">
            <v>4</v>
          </cell>
          <cell r="F1">
            <v>5</v>
          </cell>
          <cell r="G1">
            <v>6</v>
          </cell>
          <cell r="H1">
            <v>7</v>
          </cell>
          <cell r="I1">
            <v>8</v>
          </cell>
        </row>
        <row r="2">
          <cell r="A2" t="str">
            <v>Jahr</v>
          </cell>
          <cell r="C2">
            <v>2004</v>
          </cell>
          <cell r="E2">
            <v>2005</v>
          </cell>
          <cell r="F2">
            <v>2006</v>
          </cell>
          <cell r="G2">
            <v>2007</v>
          </cell>
          <cell r="H2">
            <v>2008</v>
          </cell>
          <cell r="I2">
            <v>2009</v>
          </cell>
          <cell r="M2" t="str">
            <v>x</v>
          </cell>
          <cell r="N2" t="str">
            <v>x</v>
          </cell>
        </row>
        <row r="3">
          <cell r="M3" t="str">
            <v>x</v>
          </cell>
        </row>
        <row r="4">
          <cell r="M4" t="str">
            <v>x</v>
          </cell>
        </row>
        <row r="5">
          <cell r="A5" t="str">
            <v>GuV</v>
          </cell>
          <cell r="J5" t="str">
            <v>Quelle</v>
          </cell>
          <cell r="M5" t="str">
            <v>x</v>
          </cell>
        </row>
        <row r="6">
          <cell r="A6">
            <v>13009</v>
          </cell>
          <cell r="B6" t="str">
            <v>Umsatzerlöse (Summenposition) Summe aus Pos. 13001, 13003, 13005</v>
          </cell>
          <cell r="C6">
            <v>401.9</v>
          </cell>
          <cell r="E6">
            <v>248</v>
          </cell>
          <cell r="F6">
            <v>256.5</v>
          </cell>
          <cell r="G6">
            <v>256.5</v>
          </cell>
          <cell r="H6">
            <v>282.15000000000003</v>
          </cell>
          <cell r="I6">
            <v>310.36500000000007</v>
          </cell>
          <cell r="J6" t="str">
            <v>g</v>
          </cell>
          <cell r="M6" t="str">
            <v>x</v>
          </cell>
          <cell r="N6" t="str">
            <v>x</v>
          </cell>
        </row>
        <row r="7">
          <cell r="A7">
            <v>13011</v>
          </cell>
          <cell r="B7" t="str">
            <v>Bestandsveränderungen</v>
          </cell>
          <cell r="C7" t="e">
            <v>#N/A</v>
          </cell>
          <cell r="E7" t="e">
            <v>#N/A</v>
          </cell>
          <cell r="F7" t="e">
            <v>#N/A</v>
          </cell>
          <cell r="G7">
            <v>0</v>
          </cell>
          <cell r="H7">
            <v>0</v>
          </cell>
          <cell r="I7">
            <v>0</v>
          </cell>
          <cell r="J7" t="str">
            <v>g</v>
          </cell>
          <cell r="M7" t="str">
            <v>x</v>
          </cell>
        </row>
        <row r="8">
          <cell r="A8">
            <v>13019</v>
          </cell>
          <cell r="B8" t="str">
            <v>Gesamtleistung (Summenposition) Summe aus 13009, 13011, 13012</v>
          </cell>
          <cell r="C8">
            <v>401.9</v>
          </cell>
          <cell r="E8">
            <v>248</v>
          </cell>
          <cell r="F8">
            <v>256.5</v>
          </cell>
          <cell r="G8">
            <v>256.5</v>
          </cell>
          <cell r="H8">
            <v>282.15000000000003</v>
          </cell>
          <cell r="I8">
            <v>310.36500000000007</v>
          </cell>
          <cell r="M8" t="str">
            <v>x</v>
          </cell>
        </row>
        <row r="9">
          <cell r="A9">
            <v>13039</v>
          </cell>
          <cell r="B9" t="str">
            <v>Materialaufwand (Summenposition) Summe aus Pos. 13031, 13032, 13033, 13035</v>
          </cell>
          <cell r="C9">
            <v>337</v>
          </cell>
          <cell r="E9">
            <v>199.5</v>
          </cell>
          <cell r="F9">
            <v>215.8</v>
          </cell>
          <cell r="G9">
            <v>215.8</v>
          </cell>
          <cell r="H9">
            <v>215.8</v>
          </cell>
          <cell r="I9">
            <v>215.8</v>
          </cell>
          <cell r="J9" t="str">
            <v>g</v>
          </cell>
          <cell r="M9" t="str">
            <v>x</v>
          </cell>
        </row>
        <row r="10">
          <cell r="A10">
            <v>13049</v>
          </cell>
          <cell r="B10" t="str">
            <v>Rohergebnis (Summenposition) Summe aus 13019 ./. 13039</v>
          </cell>
          <cell r="C10">
            <v>64.900000000000006</v>
          </cell>
          <cell r="E10">
            <v>48.5</v>
          </cell>
          <cell r="F10">
            <v>40.699999999999989</v>
          </cell>
          <cell r="G10">
            <v>40.699999999999989</v>
          </cell>
          <cell r="H10">
            <v>66.350000000000023</v>
          </cell>
          <cell r="I10">
            <v>94.565000000000055</v>
          </cell>
          <cell r="M10" t="str">
            <v>x</v>
          </cell>
        </row>
        <row r="11">
          <cell r="A11">
            <v>13059</v>
          </cell>
          <cell r="B11" t="str">
            <v>Sonstige betriebliche Erträge (Summenposition) Summe aus Pos. 13051, 13052, 13054</v>
          </cell>
          <cell r="C11">
            <v>9.1999999999999993</v>
          </cell>
          <cell r="E11">
            <v>30.1</v>
          </cell>
          <cell r="F11">
            <v>0</v>
          </cell>
          <cell r="G11">
            <v>0</v>
          </cell>
          <cell r="H11">
            <v>0</v>
          </cell>
          <cell r="I11">
            <v>0</v>
          </cell>
          <cell r="J11" t="str">
            <v>g</v>
          </cell>
          <cell r="M11" t="str">
            <v>x</v>
          </cell>
        </row>
        <row r="12">
          <cell r="A12">
            <v>13079</v>
          </cell>
          <cell r="B12" t="str">
            <v>Personalaufwand (Summenposition) Summe aus Pos. 13071-13075, 13077</v>
          </cell>
          <cell r="C12">
            <v>0.8</v>
          </cell>
          <cell r="E12">
            <v>0.7</v>
          </cell>
          <cell r="F12">
            <v>0.9</v>
          </cell>
          <cell r="G12">
            <v>0.9</v>
          </cell>
          <cell r="H12">
            <v>0.9</v>
          </cell>
          <cell r="I12">
            <v>0.9</v>
          </cell>
          <cell r="J12" t="str">
            <v>g</v>
          </cell>
          <cell r="M12" t="str">
            <v>x</v>
          </cell>
        </row>
        <row r="13">
          <cell r="A13">
            <v>13089</v>
          </cell>
          <cell r="B13" t="str">
            <v>Planmäßige Abschreibungen auf Sachanlagen und imm. Vermögenswerte (Summenposition)  Summe aus Pos. 13081, 13082, 13083, 13085</v>
          </cell>
          <cell r="C13">
            <v>0.1</v>
          </cell>
          <cell r="E13">
            <v>0.1</v>
          </cell>
          <cell r="F13">
            <v>0.1</v>
          </cell>
          <cell r="G13">
            <v>3.5000000000000003E-2</v>
          </cell>
          <cell r="H13">
            <v>4.1250000000000009E-2</v>
          </cell>
          <cell r="I13">
            <v>3.0937500000000003E-2</v>
          </cell>
          <cell r="J13" t="str">
            <v>b</v>
          </cell>
          <cell r="M13" t="str">
            <v>x</v>
          </cell>
        </row>
        <row r="14">
          <cell r="A14">
            <v>13091</v>
          </cell>
          <cell r="B14" t="str">
            <v>sonstige betriebliche Aufwendungen</v>
          </cell>
          <cell r="C14">
            <v>53</v>
          </cell>
          <cell r="E14">
            <v>83.2</v>
          </cell>
          <cell r="F14">
            <v>101.4</v>
          </cell>
          <cell r="G14">
            <v>101.4</v>
          </cell>
          <cell r="H14">
            <v>101.4</v>
          </cell>
          <cell r="I14">
            <v>101.4</v>
          </cell>
          <cell r="J14" t="str">
            <v>g</v>
          </cell>
          <cell r="M14" t="str">
            <v>x</v>
          </cell>
        </row>
        <row r="15">
          <cell r="A15">
            <v>13098</v>
          </cell>
          <cell r="B15" t="str">
            <v>Sonstige Steuern</v>
          </cell>
          <cell r="C15" t="e">
            <v>#N/A</v>
          </cell>
          <cell r="E15" t="e">
            <v>#N/A</v>
          </cell>
          <cell r="F15" t="e">
            <v>#N/A</v>
          </cell>
          <cell r="G15">
            <v>0</v>
          </cell>
          <cell r="H15">
            <v>0</v>
          </cell>
          <cell r="I15">
            <v>0</v>
          </cell>
          <cell r="J15" t="str">
            <v>g</v>
          </cell>
          <cell r="M15" t="str">
            <v>x</v>
          </cell>
        </row>
        <row r="16">
          <cell r="A16">
            <v>13119</v>
          </cell>
          <cell r="B16" t="str">
            <v>Sonst. betriebl. Aufwendungen, F&amp;E u. sonst. Steuern (Summenposition)  Summe aus Pos. 13091, 13097, 13098, 13110, 13112</v>
          </cell>
          <cell r="C16">
            <v>53.2</v>
          </cell>
          <cell r="E16">
            <v>83.3</v>
          </cell>
          <cell r="F16">
            <v>101.4</v>
          </cell>
          <cell r="G16">
            <v>101.4</v>
          </cell>
          <cell r="H16">
            <v>101.4</v>
          </cell>
          <cell r="I16">
            <v>101.4</v>
          </cell>
          <cell r="M16" t="str">
            <v>x</v>
          </cell>
        </row>
        <row r="17">
          <cell r="A17">
            <v>13129</v>
          </cell>
          <cell r="B17" t="str">
            <v>Betriebsergebnis – Brutto – EBIT (Summenposition) Summe aus Pos. 13049, 13059, ./. 13079, ./. 13089, ./. 13119</v>
          </cell>
          <cell r="C17">
            <v>20</v>
          </cell>
          <cell r="E17">
            <v>-5.5</v>
          </cell>
          <cell r="F17">
            <v>-61.700000000000017</v>
          </cell>
          <cell r="G17">
            <v>-61.635000000000012</v>
          </cell>
          <cell r="H17">
            <v>-35.991249999999994</v>
          </cell>
          <cell r="I17">
            <v>-7.76593749999995</v>
          </cell>
          <cell r="M17" t="str">
            <v>x</v>
          </cell>
        </row>
        <row r="18">
          <cell r="A18">
            <v>13131</v>
          </cell>
          <cell r="B18" t="str">
            <v>Sonstige Zinsen und ähnliche Erträge</v>
          </cell>
          <cell r="C18">
            <v>3.3</v>
          </cell>
          <cell r="E18">
            <v>2.7</v>
          </cell>
          <cell r="F18">
            <v>7.4</v>
          </cell>
          <cell r="G18">
            <v>7.3841999999999999</v>
          </cell>
          <cell r="H18">
            <v>0</v>
          </cell>
          <cell r="I18">
            <v>2.8554720000000025</v>
          </cell>
          <cell r="J18" t="str">
            <v>z</v>
          </cell>
          <cell r="M18" t="str">
            <v>x</v>
          </cell>
        </row>
        <row r="19">
          <cell r="A19">
            <v>13133</v>
          </cell>
          <cell r="B19" t="str">
            <v>Zinsen und ähnliche Aufwendungen</v>
          </cell>
          <cell r="C19">
            <v>28.5</v>
          </cell>
          <cell r="E19">
            <v>36.700000000000003</v>
          </cell>
          <cell r="F19">
            <v>70.5</v>
          </cell>
          <cell r="G19">
            <v>69.626599999999996</v>
          </cell>
          <cell r="H19">
            <v>52.72222</v>
          </cell>
          <cell r="I19">
            <v>50.822910000000007</v>
          </cell>
          <cell r="J19" t="str">
            <v>z</v>
          </cell>
          <cell r="M19" t="str">
            <v>x</v>
          </cell>
        </row>
        <row r="20">
          <cell r="A20">
            <v>13149</v>
          </cell>
          <cell r="B20" t="str">
            <v>Zinsergebnis (Summenposition) Summe aus 13131 ./. 13133 ./. 13135 + 13136 + 13138</v>
          </cell>
          <cell r="C20">
            <v>-27.1</v>
          </cell>
          <cell r="E20">
            <v>-34</v>
          </cell>
          <cell r="F20">
            <v>-63.1</v>
          </cell>
          <cell r="G20">
            <v>-62.242399999999996</v>
          </cell>
          <cell r="H20">
            <v>-52.72222</v>
          </cell>
          <cell r="I20">
            <v>-47.967438000000001</v>
          </cell>
          <cell r="M20" t="str">
            <v>x</v>
          </cell>
          <cell r="N20" t="str">
            <v>x</v>
          </cell>
        </row>
        <row r="21">
          <cell r="A21">
            <v>13159</v>
          </cell>
          <cell r="B21" t="str">
            <v>Betriebsergebnis nach Zinsen (Summenposition) Summe aus 13129, 13149</v>
          </cell>
          <cell r="C21">
            <v>-7.1</v>
          </cell>
          <cell r="E21">
            <v>-39.5</v>
          </cell>
          <cell r="F21">
            <v>-124.80000000000001</v>
          </cell>
          <cell r="G21">
            <v>-123.87740000000001</v>
          </cell>
          <cell r="H21">
            <v>-88.713470000000001</v>
          </cell>
          <cell r="I21">
            <v>-55.733375499999951</v>
          </cell>
          <cell r="M21" t="str">
            <v>x</v>
          </cell>
          <cell r="N21" t="str">
            <v>x</v>
          </cell>
        </row>
        <row r="22">
          <cell r="A22">
            <v>13179</v>
          </cell>
          <cell r="B22" t="str">
            <v>Erträge aus Finanzanlagen (Summenposition) Summe aus Pos. 13161, 13163, 13165, 13166, 13168</v>
          </cell>
          <cell r="C22">
            <v>16.399999999999999</v>
          </cell>
          <cell r="E22">
            <v>117.1</v>
          </cell>
          <cell r="F22">
            <v>123.3</v>
          </cell>
          <cell r="G22">
            <v>123.3</v>
          </cell>
          <cell r="H22">
            <v>135.63</v>
          </cell>
          <cell r="I22">
            <v>135.63</v>
          </cell>
          <cell r="J22" t="str">
            <v>g</v>
          </cell>
          <cell r="M22" t="str">
            <v>x</v>
          </cell>
        </row>
        <row r="23">
          <cell r="A23">
            <v>13189</v>
          </cell>
          <cell r="B23" t="str">
            <v>Erträge und Aufwendungen aus Unternehmensverträgen (Summenposition) Summe aus Pos. 13181 ./. 13182 + 13183 + 13185</v>
          </cell>
          <cell r="C23">
            <v>11.8</v>
          </cell>
          <cell r="E23">
            <v>24.9</v>
          </cell>
          <cell r="F23">
            <v>36.6</v>
          </cell>
          <cell r="G23">
            <v>36.6</v>
          </cell>
          <cell r="H23">
            <v>36.6</v>
          </cell>
          <cell r="I23">
            <v>36.6</v>
          </cell>
          <cell r="J23" t="str">
            <v>g</v>
          </cell>
          <cell r="M23" t="str">
            <v>x</v>
          </cell>
        </row>
        <row r="24">
          <cell r="A24">
            <v>13199</v>
          </cell>
          <cell r="B24" t="str">
            <v>Beteiligungsergebnis (Summenposition) Summe aus Pos. 13179 und 13189</v>
          </cell>
          <cell r="C24">
            <v>28.2</v>
          </cell>
          <cell r="E24">
            <v>142</v>
          </cell>
          <cell r="F24">
            <v>159.9</v>
          </cell>
          <cell r="G24">
            <v>159.9</v>
          </cell>
          <cell r="H24">
            <v>172.23</v>
          </cell>
          <cell r="I24">
            <v>172.23</v>
          </cell>
          <cell r="M24" t="str">
            <v>x</v>
          </cell>
        </row>
        <row r="25">
          <cell r="A25">
            <v>13209</v>
          </cell>
          <cell r="B25" t="str">
            <v>Finanzergebnis (Zinsergebnis + Beteiligungsergebnis) [Summenposition] Summe aus Pos. 13149 und 13199</v>
          </cell>
          <cell r="C25">
            <v>1.1000000000000001</v>
          </cell>
          <cell r="E25">
            <v>108</v>
          </cell>
          <cell r="F25">
            <v>96.800000000000011</v>
          </cell>
          <cell r="G25">
            <v>97.657600000000002</v>
          </cell>
          <cell r="H25">
            <v>119.50778</v>
          </cell>
          <cell r="I25">
            <v>124.26256199999999</v>
          </cell>
          <cell r="M25" t="str">
            <v>x</v>
          </cell>
        </row>
        <row r="26">
          <cell r="A26">
            <v>13219</v>
          </cell>
          <cell r="B26" t="str">
            <v>Betriebsergebnis vor Steuern vom Einkommen und Ertrag – EBT (Summenposition) Summe aus Pos. 13129, 13209</v>
          </cell>
          <cell r="C26">
            <v>21.1</v>
          </cell>
          <cell r="E26">
            <v>102.5</v>
          </cell>
          <cell r="F26">
            <v>35.099999999999994</v>
          </cell>
          <cell r="G26">
            <v>36.02259999999999</v>
          </cell>
          <cell r="H26">
            <v>83.516530000000003</v>
          </cell>
          <cell r="I26">
            <v>116.49662450000004</v>
          </cell>
          <cell r="M26" t="str">
            <v>x</v>
          </cell>
        </row>
        <row r="27">
          <cell r="A27">
            <v>13239</v>
          </cell>
          <cell r="B27" t="str">
            <v>Unregelmäßige Erträge (Summenposition) Summe aus Pos. 13221-13227, 13230</v>
          </cell>
          <cell r="C27">
            <v>6.8</v>
          </cell>
          <cell r="E27">
            <v>9.1999999999999993</v>
          </cell>
          <cell r="F27">
            <v>56.4</v>
          </cell>
          <cell r="G27">
            <v>56.4</v>
          </cell>
          <cell r="H27">
            <v>56.4</v>
          </cell>
          <cell r="I27">
            <v>56.4</v>
          </cell>
          <cell r="J27" t="str">
            <v>g</v>
          </cell>
          <cell r="M27" t="str">
            <v>x</v>
          </cell>
        </row>
        <row r="28">
          <cell r="A28">
            <v>13259</v>
          </cell>
          <cell r="B28" t="str">
            <v>Unregelmäßige Aufwendungen (Summenposition)  Summe aus Pos. 13241-13246, 13248</v>
          </cell>
          <cell r="C28">
            <v>0</v>
          </cell>
          <cell r="E28">
            <v>4.5</v>
          </cell>
          <cell r="F28">
            <v>2.6</v>
          </cell>
          <cell r="G28">
            <v>2.6</v>
          </cell>
          <cell r="H28">
            <v>2.6</v>
          </cell>
          <cell r="I28">
            <v>2.6</v>
          </cell>
          <cell r="J28" t="str">
            <v>g</v>
          </cell>
          <cell r="M28" t="str">
            <v>x</v>
          </cell>
        </row>
        <row r="29">
          <cell r="A29">
            <v>13299</v>
          </cell>
          <cell r="B29" t="str">
            <v>Außerplanmäßige Abschreibungen (Summenposition) Summe aus Pos. 13281-13283, 13287, 13288, 13291</v>
          </cell>
          <cell r="C29">
            <v>10.1</v>
          </cell>
          <cell r="E29">
            <v>0</v>
          </cell>
          <cell r="F29">
            <v>10.5</v>
          </cell>
          <cell r="G29">
            <v>10.5</v>
          </cell>
          <cell r="H29">
            <v>10.5</v>
          </cell>
          <cell r="I29">
            <v>10.5</v>
          </cell>
          <cell r="J29" t="str">
            <v>g</v>
          </cell>
          <cell r="M29" t="str">
            <v>x</v>
          </cell>
        </row>
        <row r="30">
          <cell r="A30">
            <v>13319</v>
          </cell>
          <cell r="B30" t="str">
            <v>Unregelmäßiges Ergebnis (Summenposition) Summe aus Pos. 13239, ./.13259, 13269, 13271, ./. 13299, 13309</v>
          </cell>
          <cell r="C30">
            <v>-3.3</v>
          </cell>
          <cell r="E30">
            <v>4.7</v>
          </cell>
          <cell r="F30">
            <v>43.3</v>
          </cell>
          <cell r="G30">
            <v>43.3</v>
          </cell>
          <cell r="H30">
            <v>43.3</v>
          </cell>
          <cell r="I30">
            <v>43.3</v>
          </cell>
          <cell r="M30" t="str">
            <v>x</v>
          </cell>
        </row>
        <row r="31">
          <cell r="A31">
            <v>13329</v>
          </cell>
          <cell r="B31" t="str">
            <v>Jahresergebnis vor Steuern (Summenposition) Summe aus Pos. 13219, 13319</v>
          </cell>
          <cell r="C31">
            <v>17.8</v>
          </cell>
          <cell r="E31">
            <v>107.2</v>
          </cell>
          <cell r="F31">
            <v>78.399999999999991</v>
          </cell>
          <cell r="G31">
            <v>79.322599999999994</v>
          </cell>
          <cell r="H31">
            <v>126.81653</v>
          </cell>
          <cell r="I31">
            <v>159.79662450000004</v>
          </cell>
          <cell r="M31" t="str">
            <v>x</v>
          </cell>
          <cell r="N31" t="str">
            <v>x</v>
          </cell>
        </row>
        <row r="32">
          <cell r="A32">
            <v>13339</v>
          </cell>
          <cell r="B32" t="str">
            <v>Steuern vom Einkommen und Ertrag [Eingabe positiv + oder negativ ./.]</v>
          </cell>
          <cell r="C32">
            <v>0.9</v>
          </cell>
          <cell r="E32">
            <v>4</v>
          </cell>
          <cell r="F32">
            <v>0.8</v>
          </cell>
          <cell r="G32">
            <v>0.8</v>
          </cell>
          <cell r="H32">
            <v>0.8</v>
          </cell>
          <cell r="I32">
            <v>0.8</v>
          </cell>
          <cell r="J32" t="str">
            <v>g</v>
          </cell>
          <cell r="M32" t="str">
            <v>x</v>
          </cell>
        </row>
        <row r="33">
          <cell r="A33">
            <v>13340</v>
          </cell>
          <cell r="B33" t="str">
            <v>Davon-Position: Davon latenter Steueraufwand/Steuerertrag</v>
          </cell>
          <cell r="C33">
            <v>0</v>
          </cell>
          <cell r="E33">
            <v>0</v>
          </cell>
          <cell r="F33">
            <v>0</v>
          </cell>
          <cell r="J33" t="str">
            <v>g</v>
          </cell>
          <cell r="M33" t="str">
            <v>x</v>
          </cell>
        </row>
        <row r="34">
          <cell r="A34">
            <v>13349</v>
          </cell>
          <cell r="B34" t="str">
            <v>Jahresergebnis nach Steuern (Summenposition) Summe aus Pos. 13329 ./. 13339</v>
          </cell>
          <cell r="C34">
            <v>16.899999999999999</v>
          </cell>
          <cell r="E34">
            <v>103.2</v>
          </cell>
          <cell r="F34">
            <v>77.599999999999994</v>
          </cell>
          <cell r="G34">
            <v>78.522599999999997</v>
          </cell>
          <cell r="H34">
            <v>126.01653</v>
          </cell>
          <cell r="I34">
            <v>158.99662450000002</v>
          </cell>
          <cell r="M34" t="str">
            <v>x</v>
          </cell>
        </row>
        <row r="35">
          <cell r="A35">
            <v>13359</v>
          </cell>
          <cell r="B35" t="str">
            <v>Jahresüberschuss-/fehlbetrag (Summenposition) Summe aus Pos. 13349, 13351 ./. 13352</v>
          </cell>
          <cell r="C35">
            <v>16.899999999999999</v>
          </cell>
          <cell r="E35">
            <v>103.2</v>
          </cell>
          <cell r="F35">
            <v>77.599999999999994</v>
          </cell>
          <cell r="G35">
            <v>78.522599999999997</v>
          </cell>
          <cell r="H35">
            <v>126.01653</v>
          </cell>
          <cell r="I35">
            <v>158.99662450000002</v>
          </cell>
          <cell r="M35" t="str">
            <v>x</v>
          </cell>
        </row>
        <row r="36">
          <cell r="A36">
            <v>13361</v>
          </cell>
          <cell r="B36" t="str">
            <v>Anteile der Minderheitsgesellschafter am Gewinn/Verlust</v>
          </cell>
          <cell r="C36">
            <v>0</v>
          </cell>
          <cell r="E36">
            <v>0</v>
          </cell>
          <cell r="F36">
            <v>0.1</v>
          </cell>
          <cell r="G36">
            <v>0</v>
          </cell>
          <cell r="H36">
            <v>0</v>
          </cell>
          <cell r="I36">
            <v>0</v>
          </cell>
          <cell r="J36" t="str">
            <v>g</v>
          </cell>
          <cell r="M36" t="str">
            <v>x</v>
          </cell>
        </row>
        <row r="37">
          <cell r="A37">
            <v>13371</v>
          </cell>
          <cell r="B37" t="str">
            <v>Gewinnvortrag/Verlustvortrag aus dem Vorjahr</v>
          </cell>
          <cell r="C37">
            <v>0</v>
          </cell>
          <cell r="E37">
            <v>0</v>
          </cell>
          <cell r="F37">
            <v>0</v>
          </cell>
          <cell r="M37" t="str">
            <v>x</v>
          </cell>
        </row>
        <row r="38">
          <cell r="A38">
            <v>13389</v>
          </cell>
          <cell r="B38" t="str">
            <v>Entnahmen aus Rücklagen (Summenposition) Summe aus Pos. 13381-13386</v>
          </cell>
          <cell r="C38">
            <v>0</v>
          </cell>
          <cell r="E38">
            <v>0</v>
          </cell>
          <cell r="F38">
            <v>0</v>
          </cell>
          <cell r="M38" t="str">
            <v>x</v>
          </cell>
        </row>
        <row r="39">
          <cell r="A39">
            <v>13399</v>
          </cell>
          <cell r="B39" t="str">
            <v>Einstellungen in Rücklagen (Summenposition) Summe aus Pos. 13391-13396</v>
          </cell>
          <cell r="C39">
            <v>0</v>
          </cell>
          <cell r="E39">
            <v>0</v>
          </cell>
          <cell r="F39">
            <v>0</v>
          </cell>
          <cell r="M39" t="str">
            <v>x</v>
          </cell>
        </row>
        <row r="40">
          <cell r="A40">
            <v>13409</v>
          </cell>
          <cell r="B40" t="str">
            <v>Gewinnverwendung (Summenposition) Summe aus Pos. ./.13361, 13371, 13389, ./. 13399</v>
          </cell>
          <cell r="C40">
            <v>0</v>
          </cell>
          <cell r="E40">
            <v>0</v>
          </cell>
          <cell r="F40">
            <v>-0.1</v>
          </cell>
          <cell r="G40">
            <v>0</v>
          </cell>
          <cell r="H40">
            <v>0</v>
          </cell>
          <cell r="I40">
            <v>0</v>
          </cell>
          <cell r="J40" t="str">
            <v>g</v>
          </cell>
          <cell r="M40" t="str">
            <v>x</v>
          </cell>
        </row>
        <row r="41">
          <cell r="A41">
            <v>13500</v>
          </cell>
          <cell r="B41" t="str">
            <v>Bilanzgewinn-/ verlust (Summenposition) Summe aus Pos. 13359, 13409</v>
          </cell>
          <cell r="C41">
            <v>16.899999999999999</v>
          </cell>
          <cell r="E41">
            <v>103.2</v>
          </cell>
          <cell r="F41">
            <v>77.5</v>
          </cell>
          <cell r="G41">
            <v>78.522599999999997</v>
          </cell>
          <cell r="H41">
            <v>126.01653</v>
          </cell>
          <cell r="I41">
            <v>158.99662450000002</v>
          </cell>
          <cell r="M41" t="str">
            <v>x</v>
          </cell>
        </row>
        <row r="71">
          <cell r="A71">
            <v>11009</v>
          </cell>
          <cell r="G71">
            <v>7.5000000000000011E-2</v>
          </cell>
        </row>
        <row r="72">
          <cell r="A72">
            <v>11011</v>
          </cell>
          <cell r="G72">
            <v>0</v>
          </cell>
        </row>
        <row r="73">
          <cell r="A73">
            <v>11013</v>
          </cell>
          <cell r="G73">
            <v>0</v>
          </cell>
        </row>
        <row r="74">
          <cell r="A74">
            <v>11015</v>
          </cell>
          <cell r="G74">
            <v>0</v>
          </cell>
        </row>
        <row r="75">
          <cell r="A75">
            <v>11029</v>
          </cell>
          <cell r="G75">
            <v>9.0000000000000011E-2</v>
          </cell>
        </row>
        <row r="76">
          <cell r="A76">
            <v>11059</v>
          </cell>
          <cell r="G76">
            <v>9.0000000000000011E-2</v>
          </cell>
        </row>
        <row r="77">
          <cell r="A77">
            <v>11069</v>
          </cell>
          <cell r="G77">
            <v>0.16500000000000004</v>
          </cell>
        </row>
        <row r="78">
          <cell r="A78">
            <v>11072</v>
          </cell>
          <cell r="G78">
            <v>1831.4</v>
          </cell>
        </row>
        <row r="79">
          <cell r="A79">
            <v>11074</v>
          </cell>
          <cell r="G79">
            <v>118.5</v>
          </cell>
        </row>
        <row r="80">
          <cell r="A80">
            <v>11075</v>
          </cell>
          <cell r="G80">
            <v>0.9</v>
          </cell>
        </row>
        <row r="81">
          <cell r="A81">
            <v>11089</v>
          </cell>
          <cell r="G81">
            <v>1950.8000000000002</v>
          </cell>
        </row>
        <row r="82">
          <cell r="A82">
            <v>11092</v>
          </cell>
          <cell r="G82">
            <v>0.2</v>
          </cell>
        </row>
        <row r="83">
          <cell r="A83">
            <v>11099</v>
          </cell>
          <cell r="G83">
            <v>0.2</v>
          </cell>
        </row>
        <row r="84">
          <cell r="A84">
            <v>11109</v>
          </cell>
          <cell r="G84">
            <v>1951.0000000000002</v>
          </cell>
        </row>
        <row r="85">
          <cell r="A85">
            <v>11119</v>
          </cell>
          <cell r="G85">
            <v>1951.1650000000002</v>
          </cell>
        </row>
        <row r="86">
          <cell r="A86">
            <v>11129</v>
          </cell>
          <cell r="G86">
            <v>0</v>
          </cell>
        </row>
        <row r="87">
          <cell r="A87">
            <v>11139</v>
          </cell>
          <cell r="G87">
            <v>1951.1650000000002</v>
          </cell>
        </row>
        <row r="88">
          <cell r="A88">
            <v>11159</v>
          </cell>
          <cell r="G88">
            <v>0</v>
          </cell>
        </row>
        <row r="89">
          <cell r="A89">
            <v>11171</v>
          </cell>
          <cell r="G89">
            <v>76.3</v>
          </cell>
        </row>
        <row r="90">
          <cell r="A90">
            <v>11173</v>
          </cell>
          <cell r="G90">
            <v>340</v>
          </cell>
        </row>
        <row r="91">
          <cell r="A91">
            <v>11174</v>
          </cell>
          <cell r="G91">
            <v>220.9</v>
          </cell>
        </row>
        <row r="92">
          <cell r="A92">
            <v>11181</v>
          </cell>
          <cell r="G92">
            <v>22.1</v>
          </cell>
        </row>
        <row r="93">
          <cell r="A93">
            <v>11189</v>
          </cell>
          <cell r="G93">
            <v>659.30000000000007</v>
          </cell>
        </row>
        <row r="94">
          <cell r="A94">
            <v>11209</v>
          </cell>
          <cell r="G94">
            <v>0</v>
          </cell>
        </row>
        <row r="95">
          <cell r="A95">
            <v>11211</v>
          </cell>
          <cell r="G95">
            <v>0</v>
          </cell>
        </row>
        <row r="96">
          <cell r="A96">
            <v>11219</v>
          </cell>
          <cell r="G96">
            <v>0</v>
          </cell>
        </row>
        <row r="97">
          <cell r="A97">
            <v>11229</v>
          </cell>
          <cell r="G97">
            <v>659.30000000000007</v>
          </cell>
        </row>
        <row r="98">
          <cell r="A98">
            <v>11249</v>
          </cell>
          <cell r="G98">
            <v>0</v>
          </cell>
        </row>
        <row r="99">
          <cell r="A99">
            <v>11300</v>
          </cell>
          <cell r="G99">
            <v>2610.4650000000001</v>
          </cell>
        </row>
        <row r="100">
          <cell r="A100">
            <v>0</v>
          </cell>
          <cell r="G100">
            <v>0</v>
          </cell>
        </row>
        <row r="101">
          <cell r="A101">
            <v>0</v>
          </cell>
          <cell r="G101">
            <v>0.83000000000038199</v>
          </cell>
        </row>
        <row r="102">
          <cell r="A102">
            <v>0</v>
          </cell>
          <cell r="G102">
            <v>0</v>
          </cell>
        </row>
        <row r="103">
          <cell r="A103">
            <v>0</v>
          </cell>
          <cell r="G103">
            <v>0</v>
          </cell>
        </row>
        <row r="104">
          <cell r="A104" t="str">
            <v>Passiva</v>
          </cell>
          <cell r="G104">
            <v>0</v>
          </cell>
        </row>
        <row r="105">
          <cell r="A105">
            <v>12004</v>
          </cell>
          <cell r="G105">
            <v>0</v>
          </cell>
        </row>
        <row r="106">
          <cell r="A106">
            <v>12009</v>
          </cell>
          <cell r="G106">
            <v>147.5</v>
          </cell>
        </row>
        <row r="107">
          <cell r="A107">
            <v>12011</v>
          </cell>
          <cell r="G107">
            <v>0</v>
          </cell>
        </row>
        <row r="108">
          <cell r="A108">
            <v>12015</v>
          </cell>
          <cell r="G108">
            <v>0</v>
          </cell>
        </row>
        <row r="109">
          <cell r="A109">
            <v>12019</v>
          </cell>
          <cell r="G109">
            <v>335.9</v>
          </cell>
        </row>
        <row r="110">
          <cell r="A110">
            <v>12039</v>
          </cell>
          <cell r="G110">
            <v>0</v>
          </cell>
        </row>
        <row r="111">
          <cell r="A111">
            <v>12045</v>
          </cell>
          <cell r="G111">
            <v>156.02260000000001</v>
          </cell>
        </row>
        <row r="112">
          <cell r="A112">
            <v>12047</v>
          </cell>
          <cell r="G112">
            <v>0</v>
          </cell>
        </row>
        <row r="113">
          <cell r="A113">
            <v>12059</v>
          </cell>
          <cell r="G113">
            <v>639.42259999999999</v>
          </cell>
        </row>
        <row r="114">
          <cell r="A114">
            <v>12061</v>
          </cell>
          <cell r="G114">
            <v>0</v>
          </cell>
        </row>
        <row r="115">
          <cell r="A115">
            <v>12062</v>
          </cell>
          <cell r="G115">
            <v>0</v>
          </cell>
        </row>
        <row r="116">
          <cell r="A116">
            <v>12064</v>
          </cell>
          <cell r="G116">
            <v>0</v>
          </cell>
        </row>
        <row r="117">
          <cell r="A117">
            <v>12079</v>
          </cell>
          <cell r="G117">
            <v>158.5</v>
          </cell>
        </row>
        <row r="118">
          <cell r="A118">
            <v>12089</v>
          </cell>
          <cell r="G118">
            <v>0</v>
          </cell>
        </row>
        <row r="119">
          <cell r="A119">
            <v>12099</v>
          </cell>
          <cell r="G119">
            <v>480.92259999999999</v>
          </cell>
        </row>
        <row r="120">
          <cell r="A120">
            <v>12101</v>
          </cell>
          <cell r="G120">
            <v>7.3</v>
          </cell>
        </row>
        <row r="121">
          <cell r="A121">
            <v>12103</v>
          </cell>
          <cell r="G121">
            <v>0</v>
          </cell>
        </row>
        <row r="122">
          <cell r="A122">
            <v>12109</v>
          </cell>
          <cell r="G122">
            <v>7.3</v>
          </cell>
        </row>
        <row r="123">
          <cell r="A123">
            <v>12119</v>
          </cell>
          <cell r="G123">
            <v>0</v>
          </cell>
        </row>
        <row r="124">
          <cell r="A124">
            <v>12121</v>
          </cell>
          <cell r="G124">
            <v>0</v>
          </cell>
        </row>
        <row r="125">
          <cell r="A125">
            <v>12123</v>
          </cell>
          <cell r="G125">
            <v>840</v>
          </cell>
        </row>
        <row r="126">
          <cell r="A126">
            <v>12125</v>
          </cell>
          <cell r="G126">
            <v>0</v>
          </cell>
        </row>
        <row r="127">
          <cell r="A127">
            <v>12128</v>
          </cell>
          <cell r="G127">
            <v>3.9</v>
          </cell>
        </row>
        <row r="128">
          <cell r="A128">
            <v>12133</v>
          </cell>
          <cell r="G128">
            <v>-2.2648549702353193E-14</v>
          </cell>
        </row>
        <row r="129">
          <cell r="A129">
            <v>12139</v>
          </cell>
          <cell r="G129">
            <v>843.9</v>
          </cell>
        </row>
        <row r="130">
          <cell r="A130">
            <v>12153</v>
          </cell>
          <cell r="G130">
            <v>0</v>
          </cell>
        </row>
        <row r="131">
          <cell r="A131">
            <v>12159</v>
          </cell>
          <cell r="G131">
            <v>0</v>
          </cell>
        </row>
        <row r="132">
          <cell r="A132">
            <v>12169</v>
          </cell>
          <cell r="G132">
            <v>851.19999999999993</v>
          </cell>
        </row>
        <row r="133">
          <cell r="A133">
            <v>12179</v>
          </cell>
          <cell r="G133">
            <v>1332.1225999999999</v>
          </cell>
        </row>
        <row r="134">
          <cell r="A134">
            <v>12181</v>
          </cell>
          <cell r="G134">
            <v>0</v>
          </cell>
        </row>
        <row r="135">
          <cell r="A135">
            <v>12189</v>
          </cell>
          <cell r="G135">
            <v>18.100000000000001</v>
          </cell>
        </row>
        <row r="136">
          <cell r="A136">
            <v>12191</v>
          </cell>
          <cell r="G136">
            <v>0</v>
          </cell>
        </row>
        <row r="137">
          <cell r="A137">
            <v>12192</v>
          </cell>
          <cell r="G137">
            <v>0</v>
          </cell>
        </row>
        <row r="138">
          <cell r="A138">
            <v>12199</v>
          </cell>
          <cell r="G138">
            <v>5.7</v>
          </cell>
        </row>
        <row r="139">
          <cell r="A139">
            <v>12201</v>
          </cell>
          <cell r="G139">
            <v>0</v>
          </cell>
        </row>
        <row r="140">
          <cell r="A140">
            <v>12202</v>
          </cell>
          <cell r="G140">
            <v>92.512399999999985</v>
          </cell>
        </row>
        <row r="141">
          <cell r="A141">
            <v>12205</v>
          </cell>
          <cell r="G141">
            <v>422.6</v>
          </cell>
        </row>
        <row r="142">
          <cell r="A142">
            <v>12206</v>
          </cell>
          <cell r="G142">
            <v>88.5</v>
          </cell>
        </row>
        <row r="143">
          <cell r="A143">
            <v>12219</v>
          </cell>
          <cell r="G143">
            <v>603.61239999999998</v>
          </cell>
        </row>
        <row r="144">
          <cell r="A144">
            <v>12221</v>
          </cell>
          <cell r="G144">
            <v>642.20000000000005</v>
          </cell>
        </row>
        <row r="145">
          <cell r="A145">
            <v>12226</v>
          </cell>
          <cell r="G145">
            <v>0.8</v>
          </cell>
        </row>
        <row r="146">
          <cell r="A146">
            <v>12239</v>
          </cell>
          <cell r="G146">
            <v>643</v>
          </cell>
        </row>
        <row r="147">
          <cell r="A147">
            <v>12249</v>
          </cell>
          <cell r="G147">
            <v>1270.4123999999999</v>
          </cell>
        </row>
        <row r="148">
          <cell r="A148">
            <v>12261</v>
          </cell>
          <cell r="G148">
            <v>0</v>
          </cell>
        </row>
        <row r="149">
          <cell r="A149">
            <v>12269</v>
          </cell>
          <cell r="G149">
            <v>7.1</v>
          </cell>
        </row>
        <row r="150">
          <cell r="A150">
            <v>12300</v>
          </cell>
          <cell r="G150">
            <v>2609.6349999999998</v>
          </cell>
        </row>
        <row r="151">
          <cell r="A151">
            <v>12310</v>
          </cell>
          <cell r="G151">
            <v>0</v>
          </cell>
        </row>
        <row r="152">
          <cell r="A152">
            <v>12312</v>
          </cell>
          <cell r="G152">
            <v>0</v>
          </cell>
        </row>
        <row r="153">
          <cell r="A153">
            <v>12313</v>
          </cell>
          <cell r="G153">
            <v>0</v>
          </cell>
        </row>
        <row r="154">
          <cell r="A154">
            <v>0</v>
          </cell>
          <cell r="G154">
            <v>0</v>
          </cell>
        </row>
        <row r="155">
          <cell r="A155">
            <v>0</v>
          </cell>
          <cell r="G155">
            <v>0.83000000000038199</v>
          </cell>
        </row>
        <row r="156">
          <cell r="A156">
            <v>0</v>
          </cell>
          <cell r="G156">
            <v>0</v>
          </cell>
        </row>
        <row r="157">
          <cell r="A157">
            <v>0</v>
          </cell>
          <cell r="G157">
            <v>-119.86499999999998</v>
          </cell>
        </row>
        <row r="158">
          <cell r="A158">
            <v>0</v>
          </cell>
          <cell r="G158">
            <v>0</v>
          </cell>
        </row>
        <row r="159">
          <cell r="A159">
            <v>0</v>
          </cell>
          <cell r="G159">
            <v>0</v>
          </cell>
        </row>
        <row r="160">
          <cell r="A160">
            <v>0</v>
          </cell>
          <cell r="G160">
            <v>0</v>
          </cell>
        </row>
        <row r="161">
          <cell r="A161">
            <v>0</v>
          </cell>
          <cell r="G161">
            <v>0</v>
          </cell>
        </row>
        <row r="162">
          <cell r="A162">
            <v>0</v>
          </cell>
          <cell r="G162">
            <v>0</v>
          </cell>
        </row>
        <row r="163">
          <cell r="A163">
            <v>0</v>
          </cell>
          <cell r="G163">
            <v>0</v>
          </cell>
        </row>
      </sheetData>
      <sheetData sheetId="6"/>
      <sheetData sheetId="7">
        <row r="1">
          <cell r="C1">
            <v>3</v>
          </cell>
          <cell r="D1">
            <v>3</v>
          </cell>
          <cell r="E1">
            <v>4</v>
          </cell>
          <cell r="F1">
            <v>5</v>
          </cell>
          <cell r="G1">
            <v>6</v>
          </cell>
          <cell r="H1">
            <v>7</v>
          </cell>
          <cell r="I1">
            <v>8</v>
          </cell>
        </row>
        <row r="2">
          <cell r="A2" t="str">
            <v>Jahr</v>
          </cell>
          <cell r="C2">
            <v>2004</v>
          </cell>
          <cell r="E2">
            <v>2005</v>
          </cell>
          <cell r="F2">
            <v>2006</v>
          </cell>
          <cell r="G2">
            <v>2007</v>
          </cell>
          <cell r="H2">
            <v>2008</v>
          </cell>
          <cell r="I2">
            <v>2009</v>
          </cell>
        </row>
        <row r="4">
          <cell r="C4" t="str">
            <v>berechnet</v>
          </cell>
          <cell r="D4" t="str">
            <v>geholt</v>
          </cell>
          <cell r="G4" t="str">
            <v>*** Planjahre ***</v>
          </cell>
        </row>
        <row r="5">
          <cell r="A5" t="str">
            <v>Aktiva</v>
          </cell>
        </row>
        <row r="6">
          <cell r="J6" t="str">
            <v>Quelle</v>
          </cell>
        </row>
        <row r="7">
          <cell r="A7">
            <v>11009</v>
          </cell>
          <cell r="B7" t="str">
            <v>Immaterielle Vermögenswerte (Summenposition)  Summe aus Pos. 11001-11005, 11007</v>
          </cell>
          <cell r="C7">
            <v>0.5</v>
          </cell>
          <cell r="D7">
            <v>0</v>
          </cell>
          <cell r="E7">
            <v>0.3</v>
          </cell>
          <cell r="F7">
            <v>0.1</v>
          </cell>
          <cell r="G7">
            <v>7.5000000000000011E-2</v>
          </cell>
          <cell r="H7">
            <v>5.6250000000000008E-2</v>
          </cell>
          <cell r="I7">
            <v>4.2187500000000003E-2</v>
          </cell>
          <cell r="J7" t="str">
            <v>b</v>
          </cell>
          <cell r="M7" t="str">
            <v>x</v>
          </cell>
          <cell r="N7" t="str">
            <v>x</v>
          </cell>
        </row>
        <row r="8">
          <cell r="A8">
            <v>11011</v>
          </cell>
          <cell r="B8" t="str">
            <v>Grundstücke und Gebäude</v>
          </cell>
          <cell r="C8">
            <v>0.3</v>
          </cell>
          <cell r="E8">
            <v>0</v>
          </cell>
          <cell r="F8">
            <v>0</v>
          </cell>
          <cell r="M8" t="str">
            <v>x</v>
          </cell>
        </row>
        <row r="9">
          <cell r="A9">
            <v>11013</v>
          </cell>
          <cell r="B9" t="str">
            <v>Technische Anlagen und Maschinen</v>
          </cell>
          <cell r="C9">
            <v>0</v>
          </cell>
          <cell r="E9">
            <v>0</v>
          </cell>
          <cell r="F9">
            <v>0</v>
          </cell>
          <cell r="M9" t="str">
            <v>x</v>
          </cell>
        </row>
        <row r="10">
          <cell r="A10">
            <v>11015</v>
          </cell>
          <cell r="B10" t="str">
            <v>Andere Anlagen und Betriebs- und Geschäftsausstattung</v>
          </cell>
          <cell r="C10">
            <v>0.2</v>
          </cell>
          <cell r="E10">
            <v>0.3</v>
          </cell>
          <cell r="F10">
            <v>0.1</v>
          </cell>
          <cell r="M10" t="str">
            <v>x</v>
          </cell>
        </row>
        <row r="11">
          <cell r="A11">
            <v>11029</v>
          </cell>
          <cell r="B11" t="str">
            <v>Sachanlagen (Summenposition) Summe aus Pos. 11011, 11013, 11015, 11017, 11018, 11021</v>
          </cell>
          <cell r="C11">
            <v>0.5</v>
          </cell>
          <cell r="D11">
            <v>0</v>
          </cell>
          <cell r="E11">
            <v>0.3</v>
          </cell>
          <cell r="F11">
            <v>0.1</v>
          </cell>
          <cell r="G11">
            <v>9.0000000000000011E-2</v>
          </cell>
          <cell r="H11">
            <v>6.7500000000000004E-2</v>
          </cell>
          <cell r="I11">
            <v>5.0625000000000003E-2</v>
          </cell>
          <cell r="J11" t="str">
            <v>b</v>
          </cell>
          <cell r="M11" t="str">
            <v>x</v>
          </cell>
          <cell r="N11" t="str">
            <v>x</v>
          </cell>
        </row>
        <row r="12">
          <cell r="A12">
            <v>11059</v>
          </cell>
          <cell r="B12" t="str">
            <v>Sachanlagen, Als Finanzinvestitionen gehaltene Immobilien, Biologische Vermögenswerte (Summenposition) Summe aus Pos. 11029, 11039 und 11049</v>
          </cell>
          <cell r="C12">
            <v>0.5</v>
          </cell>
          <cell r="D12">
            <v>0</v>
          </cell>
          <cell r="E12">
            <v>0.3</v>
          </cell>
          <cell r="F12">
            <v>0.1</v>
          </cell>
          <cell r="G12">
            <v>9.0000000000000011E-2</v>
          </cell>
          <cell r="H12">
            <v>6.7500000000000004E-2</v>
          </cell>
          <cell r="I12">
            <v>5.0625000000000003E-2</v>
          </cell>
          <cell r="M12" t="str">
            <v>x</v>
          </cell>
          <cell r="N12" t="str">
            <v>x</v>
          </cell>
        </row>
        <row r="13">
          <cell r="A13">
            <v>11069</v>
          </cell>
          <cell r="B13" t="str">
            <v>Immaterielle Vermögenswerte, Sachanlagen, Als Finanzinvestitionen gehaltene Immobilien, Biologische Vermögenswerte (Summenposition) Summe aus Pos. 11009 und 11059</v>
          </cell>
          <cell r="C13">
            <v>1</v>
          </cell>
          <cell r="D13">
            <v>0.5</v>
          </cell>
          <cell r="E13">
            <v>0.3</v>
          </cell>
          <cell r="F13">
            <v>0.1</v>
          </cell>
          <cell r="G13">
            <v>0.16500000000000004</v>
          </cell>
          <cell r="H13">
            <v>0.12375000000000001</v>
          </cell>
          <cell r="I13">
            <v>9.2812500000000006E-2</v>
          </cell>
          <cell r="M13" t="str">
            <v>x</v>
          </cell>
          <cell r="N13" t="str">
            <v>x</v>
          </cell>
        </row>
        <row r="14">
          <cell r="A14">
            <v>11072</v>
          </cell>
          <cell r="B14" t="str">
            <v>Anteile an verbundenen Unternehmen</v>
          </cell>
          <cell r="C14">
            <v>1154.7</v>
          </cell>
          <cell r="E14">
            <v>1763.7</v>
          </cell>
          <cell r="F14">
            <v>1831.4</v>
          </cell>
          <cell r="G14">
            <v>1831.4</v>
          </cell>
          <cell r="H14">
            <v>1831.4</v>
          </cell>
          <cell r="I14">
            <v>1831.4</v>
          </cell>
          <cell r="J14" t="str">
            <v>b</v>
          </cell>
          <cell r="M14" t="str">
            <v>x</v>
          </cell>
        </row>
        <row r="15">
          <cell r="A15">
            <v>11074</v>
          </cell>
          <cell r="B15" t="str">
            <v>Anteile an Beteiligungsunternehmen</v>
          </cell>
          <cell r="C15">
            <v>52.9</v>
          </cell>
          <cell r="E15">
            <v>115.2</v>
          </cell>
          <cell r="F15">
            <v>118.5</v>
          </cell>
          <cell r="G15">
            <v>118.5</v>
          </cell>
          <cell r="H15">
            <v>52.9</v>
          </cell>
          <cell r="I15">
            <v>52.9</v>
          </cell>
          <cell r="J15" t="str">
            <v>b</v>
          </cell>
          <cell r="M15" t="str">
            <v>x</v>
          </cell>
        </row>
        <row r="16">
          <cell r="A16">
            <v>11075</v>
          </cell>
          <cell r="B16" t="str">
            <v>Ausleihungen an Beteiligungsunternehmen</v>
          </cell>
          <cell r="C16">
            <v>0</v>
          </cell>
          <cell r="E16">
            <v>0.9</v>
          </cell>
          <cell r="F16">
            <v>0.9</v>
          </cell>
          <cell r="G16">
            <v>0.9</v>
          </cell>
          <cell r="H16">
            <v>0.9</v>
          </cell>
          <cell r="I16">
            <v>0.9</v>
          </cell>
          <cell r="J16" t="str">
            <v>b</v>
          </cell>
          <cell r="M16" t="str">
            <v>x</v>
          </cell>
        </row>
        <row r="17">
          <cell r="A17">
            <v>11089</v>
          </cell>
          <cell r="B17" t="str">
            <v>At-Equity-Beteiligungen, Anteile und Ausleihungen an verbundenen und Beteiligungsunternehmen (Summenposition) Summe aus Pos. 11071-11076, 11078</v>
          </cell>
          <cell r="C17">
            <v>1207.6000000000001</v>
          </cell>
          <cell r="D17">
            <v>0</v>
          </cell>
          <cell r="E17">
            <v>1879.8000000000002</v>
          </cell>
          <cell r="F17">
            <v>1950.8000000000002</v>
          </cell>
          <cell r="G17">
            <v>1950.8000000000002</v>
          </cell>
          <cell r="H17">
            <v>1885.2000000000003</v>
          </cell>
          <cell r="I17">
            <v>1885.2000000000003</v>
          </cell>
          <cell r="M17" t="str">
            <v>x</v>
          </cell>
          <cell r="N17" t="str">
            <v>x</v>
          </cell>
        </row>
        <row r="18">
          <cell r="A18">
            <v>11092</v>
          </cell>
          <cell r="B18" t="str">
            <v>Sonstige Ausleihungen</v>
          </cell>
          <cell r="C18">
            <v>0</v>
          </cell>
          <cell r="E18">
            <v>0.2</v>
          </cell>
          <cell r="F18">
            <v>0.2</v>
          </cell>
          <cell r="G18">
            <v>0.2</v>
          </cell>
          <cell r="H18">
            <v>30</v>
          </cell>
          <cell r="I18">
            <v>30</v>
          </cell>
          <cell r="J18" t="str">
            <v>b</v>
          </cell>
          <cell r="M18" t="str">
            <v>x</v>
          </cell>
        </row>
        <row r="19">
          <cell r="A19">
            <v>11099</v>
          </cell>
          <cell r="B19" t="str">
            <v>Sonstige Finanzanlagen (Summenposition) Summe aus Pos. 11091-11093, 11095</v>
          </cell>
          <cell r="C19">
            <v>0</v>
          </cell>
          <cell r="D19">
            <v>0</v>
          </cell>
          <cell r="E19">
            <v>0.2</v>
          </cell>
          <cell r="F19">
            <v>0.2</v>
          </cell>
          <cell r="G19">
            <v>0.2</v>
          </cell>
          <cell r="H19">
            <v>30</v>
          </cell>
          <cell r="I19">
            <v>30</v>
          </cell>
          <cell r="M19" t="str">
            <v>x</v>
          </cell>
          <cell r="N19" t="str">
            <v>x</v>
          </cell>
        </row>
        <row r="20">
          <cell r="A20">
            <v>11109</v>
          </cell>
          <cell r="B20" t="str">
            <v>Finanzanlagen (Summenposition) Summenposition aus 11089 und 11099</v>
          </cell>
          <cell r="C20">
            <v>1207.6000000000001</v>
          </cell>
          <cell r="D20">
            <v>0</v>
          </cell>
          <cell r="E20">
            <v>1880.0000000000002</v>
          </cell>
          <cell r="F20">
            <v>1951.0000000000002</v>
          </cell>
          <cell r="G20">
            <v>1951.0000000000002</v>
          </cell>
          <cell r="H20">
            <v>1915.2000000000003</v>
          </cell>
          <cell r="I20">
            <v>1915.2000000000003</v>
          </cell>
          <cell r="M20" t="str">
            <v>x</v>
          </cell>
          <cell r="N20" t="str">
            <v>x</v>
          </cell>
        </row>
        <row r="21">
          <cell r="A21">
            <v>11119</v>
          </cell>
          <cell r="B21" t="str">
            <v>Anlagevermögen (Summenposition) Summenposition aus Pos. 11069 und 11109</v>
          </cell>
          <cell r="C21">
            <v>1208.6000000000001</v>
          </cell>
          <cell r="D21">
            <v>0.5</v>
          </cell>
          <cell r="E21">
            <v>1880.3000000000002</v>
          </cell>
          <cell r="F21">
            <v>1951.1000000000001</v>
          </cell>
          <cell r="G21">
            <v>1951.1650000000002</v>
          </cell>
          <cell r="H21">
            <v>1915.3237500000002</v>
          </cell>
          <cell r="I21">
            <v>1915.2928125000003</v>
          </cell>
          <cell r="M21" t="str">
            <v>x</v>
          </cell>
          <cell r="N21" t="str">
            <v>x</v>
          </cell>
        </row>
        <row r="22">
          <cell r="A22">
            <v>11129</v>
          </cell>
          <cell r="B22" t="str">
            <v>Latente Steuern Summe aus Pos. 11121, 11122, 11124</v>
          </cell>
          <cell r="C22">
            <v>0</v>
          </cell>
          <cell r="D22">
            <v>0</v>
          </cell>
          <cell r="E22">
            <v>0</v>
          </cell>
          <cell r="F22">
            <v>0</v>
          </cell>
          <cell r="G22">
            <v>0</v>
          </cell>
          <cell r="H22">
            <v>11</v>
          </cell>
          <cell r="I22">
            <v>11</v>
          </cell>
          <cell r="J22" t="str">
            <v>b</v>
          </cell>
          <cell r="M22" t="str">
            <v>x</v>
          </cell>
          <cell r="N22" t="str">
            <v>x</v>
          </cell>
        </row>
        <row r="23">
          <cell r="A23">
            <v>11139</v>
          </cell>
          <cell r="B23" t="str">
            <v>Langfristige Vermögenswerte (Summenposition) Summe aus Pos. 11119 und 11129</v>
          </cell>
          <cell r="C23">
            <v>1208.6000000000001</v>
          </cell>
          <cell r="D23">
            <v>0.5</v>
          </cell>
          <cell r="E23">
            <v>1880.3000000000002</v>
          </cell>
          <cell r="F23">
            <v>1951.1000000000001</v>
          </cell>
          <cell r="G23">
            <v>1951.1650000000002</v>
          </cell>
          <cell r="H23">
            <v>1926.3237500000002</v>
          </cell>
          <cell r="I23">
            <v>1926.2928125000003</v>
          </cell>
          <cell r="M23" t="str">
            <v>x</v>
          </cell>
          <cell r="N23" t="str">
            <v>x</v>
          </cell>
        </row>
        <row r="24">
          <cell r="A24">
            <v>11159</v>
          </cell>
          <cell r="B24" t="str">
            <v>Vorräte (Summenposition) Summe aus Pos. 11141, 11142, 11144-11147, 11150</v>
          </cell>
          <cell r="C24">
            <v>0</v>
          </cell>
          <cell r="D24">
            <v>0</v>
          </cell>
          <cell r="E24">
            <v>0</v>
          </cell>
          <cell r="F24">
            <v>0</v>
          </cell>
          <cell r="G24">
            <v>0</v>
          </cell>
          <cell r="H24">
            <v>12</v>
          </cell>
          <cell r="I24">
            <v>12</v>
          </cell>
          <cell r="J24" t="str">
            <v>b</v>
          </cell>
          <cell r="M24" t="str">
            <v>x</v>
          </cell>
          <cell r="N24" t="str">
            <v>x</v>
          </cell>
        </row>
        <row r="25">
          <cell r="A25">
            <v>11169</v>
          </cell>
          <cell r="B25" t="str">
            <v>Biologische Vermögenswerte (Summenposition) Summe aus Pos. 11161, 11162, 11164</v>
          </cell>
          <cell r="C25">
            <v>0</v>
          </cell>
          <cell r="D25">
            <v>0</v>
          </cell>
          <cell r="E25">
            <v>0</v>
          </cell>
          <cell r="F25">
            <v>0</v>
          </cell>
        </row>
        <row r="26">
          <cell r="A26">
            <v>11171</v>
          </cell>
          <cell r="B26" t="str">
            <v>Forderungen aus Lieferungen und Leistungen</v>
          </cell>
          <cell r="C26">
            <v>48.4</v>
          </cell>
          <cell r="E26">
            <v>59.9</v>
          </cell>
          <cell r="F26">
            <v>76.3</v>
          </cell>
          <cell r="G26">
            <v>76.3</v>
          </cell>
          <cell r="H26">
            <v>48.4</v>
          </cell>
          <cell r="I26">
            <v>48.4</v>
          </cell>
          <cell r="J26" t="str">
            <v>b</v>
          </cell>
          <cell r="M26" t="str">
            <v>x</v>
          </cell>
        </row>
        <row r="27">
          <cell r="A27">
            <v>11173</v>
          </cell>
          <cell r="B27" t="str">
            <v>Forderungen gegenüber verbundenen Unternehmen</v>
          </cell>
          <cell r="C27">
            <v>59</v>
          </cell>
          <cell r="E27">
            <v>240.6</v>
          </cell>
          <cell r="F27">
            <v>340</v>
          </cell>
          <cell r="G27">
            <v>340</v>
          </cell>
          <cell r="H27">
            <v>59</v>
          </cell>
          <cell r="I27">
            <v>59</v>
          </cell>
          <cell r="J27" t="str">
            <v>b</v>
          </cell>
          <cell r="M27" t="str">
            <v>x</v>
          </cell>
        </row>
        <row r="28">
          <cell r="A28">
            <v>11174</v>
          </cell>
          <cell r="B28" t="str">
            <v>Forderungen gegenüber Beteiligungsunternehmen</v>
          </cell>
          <cell r="C28">
            <v>166.3</v>
          </cell>
          <cell r="E28">
            <v>216</v>
          </cell>
          <cell r="F28">
            <v>220.9</v>
          </cell>
          <cell r="G28">
            <v>220.9</v>
          </cell>
          <cell r="H28">
            <v>166.3</v>
          </cell>
          <cell r="I28">
            <v>166.3</v>
          </cell>
          <cell r="J28" t="str">
            <v>b</v>
          </cell>
          <cell r="M28" t="str">
            <v>x</v>
          </cell>
        </row>
        <row r="29">
          <cell r="A29">
            <v>11175</v>
          </cell>
          <cell r="B29" t="str">
            <v>Ausstehende Einlagen, eingefordert und noch nicht eingezahlt (Forderungen gegen Gesellschafter)</v>
          </cell>
          <cell r="C29">
            <v>0</v>
          </cell>
          <cell r="E29">
            <v>0</v>
          </cell>
          <cell r="F29">
            <v>0</v>
          </cell>
        </row>
        <row r="30">
          <cell r="A30">
            <v>11176</v>
          </cell>
          <cell r="B30" t="str">
            <v>Ausstehende Einlagen, eingefordert (Forderungen gegen Gesellschafter)</v>
          </cell>
          <cell r="C30">
            <v>0</v>
          </cell>
          <cell r="E30">
            <v>0</v>
          </cell>
          <cell r="F30">
            <v>0</v>
          </cell>
        </row>
        <row r="31">
          <cell r="A31">
            <v>11177</v>
          </cell>
          <cell r="B31" t="str">
            <v>Einzahlungsverpflichtungen persönlich haftender Gesellschafter (Forderungen gegen Gesellschafter)</v>
          </cell>
          <cell r="C31">
            <v>0</v>
          </cell>
          <cell r="E31">
            <v>0</v>
          </cell>
          <cell r="F31">
            <v>0</v>
          </cell>
        </row>
        <row r="32">
          <cell r="A32">
            <v>11178</v>
          </cell>
          <cell r="B32" t="str">
            <v>Eingeforderte Nachschüsse (Forderungen gegen Gesellschafter)</v>
          </cell>
          <cell r="C32">
            <v>0</v>
          </cell>
          <cell r="E32">
            <v>0</v>
          </cell>
          <cell r="F32">
            <v>0</v>
          </cell>
        </row>
        <row r="33">
          <cell r="A33">
            <v>11180</v>
          </cell>
          <cell r="B33" t="str">
            <v>Sonstige Forderungen gegenüber Gesellschaftern</v>
          </cell>
          <cell r="C33">
            <v>0</v>
          </cell>
          <cell r="E33">
            <v>0</v>
          </cell>
          <cell r="F33">
            <v>0</v>
          </cell>
        </row>
        <row r="34">
          <cell r="A34">
            <v>11181</v>
          </cell>
          <cell r="B34" t="str">
            <v>Sonstige Vermögenswerte</v>
          </cell>
          <cell r="C34">
            <v>15.9</v>
          </cell>
          <cell r="E34">
            <v>19.899999999999999</v>
          </cell>
          <cell r="F34">
            <v>22.1</v>
          </cell>
          <cell r="G34">
            <v>22.1</v>
          </cell>
          <cell r="H34">
            <v>15.9</v>
          </cell>
          <cell r="I34">
            <v>15.9</v>
          </cell>
          <cell r="J34" t="str">
            <v>b</v>
          </cell>
          <cell r="M34" t="str">
            <v>x</v>
          </cell>
        </row>
        <row r="35">
          <cell r="A35">
            <v>11182</v>
          </cell>
          <cell r="B35" t="str">
            <v>[Variable Freiposition – durch Analysten bestimmbar: Echtposition]</v>
          </cell>
          <cell r="C35">
            <v>0</v>
          </cell>
          <cell r="E35">
            <v>0</v>
          </cell>
          <cell r="F35">
            <v>0</v>
          </cell>
        </row>
        <row r="36">
          <cell r="A36">
            <v>11184</v>
          </cell>
          <cell r="B36" t="str">
            <v>[Variable Freiposition – durch Analysten bestimmbar: Echtposition]</v>
          </cell>
          <cell r="C36">
            <v>0</v>
          </cell>
          <cell r="E36">
            <v>0</v>
          </cell>
          <cell r="F36">
            <v>0</v>
          </cell>
        </row>
        <row r="37">
          <cell r="A37">
            <v>11189</v>
          </cell>
          <cell r="B37" t="str">
            <v>Forderungen und sonstige Vermögenswerte (Summenposition) Summe aus Pos. 11171, 11173-11178, 11180-11182, 11184</v>
          </cell>
          <cell r="C37">
            <v>289.60000000000002</v>
          </cell>
          <cell r="D37">
            <v>0</v>
          </cell>
          <cell r="E37">
            <v>536.4</v>
          </cell>
          <cell r="F37">
            <v>659.30000000000007</v>
          </cell>
          <cell r="G37">
            <v>659.30000000000007</v>
          </cell>
          <cell r="H37">
            <v>289.60000000000002</v>
          </cell>
          <cell r="I37">
            <v>289.60000000000002</v>
          </cell>
          <cell r="M37" t="str">
            <v>x</v>
          </cell>
          <cell r="N37" t="str">
            <v>x</v>
          </cell>
        </row>
        <row r="38">
          <cell r="A38">
            <v>11209</v>
          </cell>
          <cell r="B38" t="str">
            <v>Sonstiges Umlaufvermögen (Summenposition) Summe aus Pos. 11201-11204, 11206</v>
          </cell>
          <cell r="C38">
            <v>0</v>
          </cell>
          <cell r="D38">
            <v>0</v>
          </cell>
          <cell r="E38">
            <v>0</v>
          </cell>
          <cell r="F38">
            <v>0</v>
          </cell>
          <cell r="G38">
            <v>0</v>
          </cell>
          <cell r="H38">
            <v>13</v>
          </cell>
          <cell r="I38">
            <v>13</v>
          </cell>
          <cell r="J38" t="str">
            <v>b</v>
          </cell>
          <cell r="M38" t="str">
            <v>x</v>
          </cell>
          <cell r="N38" t="str">
            <v>x</v>
          </cell>
        </row>
        <row r="39">
          <cell r="A39">
            <v>11211</v>
          </cell>
          <cell r="B39" t="str">
            <v>Scheck, Kasse, Bankguthaben</v>
          </cell>
          <cell r="C39">
            <v>85.3</v>
          </cell>
          <cell r="E39">
            <v>222.9</v>
          </cell>
          <cell r="F39">
            <v>119.1</v>
          </cell>
          <cell r="G39">
            <v>0</v>
          </cell>
          <cell r="H39">
            <v>95.182400000000086</v>
          </cell>
          <cell r="I39">
            <v>250.02187200000012</v>
          </cell>
          <cell r="J39" t="str">
            <v>c</v>
          </cell>
          <cell r="M39" t="str">
            <v>x</v>
          </cell>
        </row>
        <row r="40">
          <cell r="A40">
            <v>11219</v>
          </cell>
          <cell r="B40" t="str">
            <v>Finanzmittel (Summenposition) Summe aus Pos. 11211-11213, 11215</v>
          </cell>
          <cell r="C40">
            <v>85.3</v>
          </cell>
          <cell r="D40">
            <v>85.3</v>
          </cell>
          <cell r="E40">
            <v>222.9</v>
          </cell>
          <cell r="F40">
            <v>119.1</v>
          </cell>
          <cell r="G40">
            <v>0</v>
          </cell>
          <cell r="H40">
            <v>95.182400000000086</v>
          </cell>
          <cell r="I40">
            <v>250.02187200000012</v>
          </cell>
          <cell r="M40" t="str">
            <v>x</v>
          </cell>
          <cell r="N40" t="str">
            <v>x</v>
          </cell>
        </row>
        <row r="41">
          <cell r="A41">
            <v>11229</v>
          </cell>
          <cell r="B41" t="str">
            <v>Umlaufvermögen – kurzfristige Vermögenswerte (Summenposition) Summe aus Pos. 11159, 11169, 11189, 11209 und 11219</v>
          </cell>
          <cell r="C41">
            <v>374.90000000000003</v>
          </cell>
          <cell r="D41">
            <v>85.3</v>
          </cell>
          <cell r="E41">
            <v>759.3</v>
          </cell>
          <cell r="F41">
            <v>778.40000000000009</v>
          </cell>
          <cell r="G41">
            <v>659.30000000000007</v>
          </cell>
          <cell r="H41">
            <v>409.78240000000011</v>
          </cell>
          <cell r="I41">
            <v>564.62187200000017</v>
          </cell>
          <cell r="M41" t="str">
            <v>x</v>
          </cell>
          <cell r="N41" t="str">
            <v>x</v>
          </cell>
        </row>
        <row r="42">
          <cell r="A42">
            <v>11249</v>
          </cell>
          <cell r="B42" t="str">
            <v>Rechnungsabgrenzungsposten (Summenposition) Summe aus Pos. 11241, 11242, 11244</v>
          </cell>
          <cell r="C42">
            <v>0</v>
          </cell>
          <cell r="D42">
            <v>0</v>
          </cell>
          <cell r="E42">
            <v>0</v>
          </cell>
          <cell r="F42">
            <v>0</v>
          </cell>
          <cell r="G42">
            <v>0</v>
          </cell>
          <cell r="H42">
            <v>14</v>
          </cell>
          <cell r="I42">
            <v>14</v>
          </cell>
          <cell r="J42" t="str">
            <v>b</v>
          </cell>
          <cell r="M42" t="str">
            <v>x</v>
          </cell>
          <cell r="N42" t="str">
            <v>x</v>
          </cell>
        </row>
        <row r="43">
          <cell r="A43">
            <v>11300</v>
          </cell>
          <cell r="B43" t="str">
            <v>Bilanzsumme – bereinigt – (Summenposition) Summe aus Pos. 11139, 11229, 11239, 11249, 11259</v>
          </cell>
          <cell r="C43">
            <v>1583.5000000000002</v>
          </cell>
          <cell r="D43">
            <v>85.8</v>
          </cell>
          <cell r="E43">
            <v>2639.6000000000004</v>
          </cell>
          <cell r="F43">
            <v>2729.5</v>
          </cell>
          <cell r="G43">
            <v>2610.4650000000001</v>
          </cell>
          <cell r="H43">
            <v>2350.1061500000005</v>
          </cell>
          <cell r="I43">
            <v>2504.9146845000005</v>
          </cell>
          <cell r="M43" t="str">
            <v>x</v>
          </cell>
          <cell r="N43" t="str">
            <v>x</v>
          </cell>
        </row>
        <row r="44">
          <cell r="B44" t="str">
            <v>Differenz Aktiv 2006-2007</v>
          </cell>
          <cell r="F44">
            <v>119.03499999999985</v>
          </cell>
          <cell r="M44" t="str">
            <v>x</v>
          </cell>
        </row>
        <row r="45">
          <cell r="B45" t="str">
            <v>Differenz Aktiv - Passiv</v>
          </cell>
          <cell r="D45">
            <v>0</v>
          </cell>
          <cell r="E45">
            <v>0</v>
          </cell>
          <cell r="F45">
            <v>0</v>
          </cell>
          <cell r="G45">
            <v>0.83000000000038199</v>
          </cell>
          <cell r="H45">
            <v>748.04202000000055</v>
          </cell>
          <cell r="I45">
            <v>761.9514300000003</v>
          </cell>
          <cell r="M45" t="str">
            <v>x</v>
          </cell>
        </row>
        <row r="46">
          <cell r="M46" t="str">
            <v>x</v>
          </cell>
        </row>
        <row r="47">
          <cell r="M47" t="str">
            <v>x</v>
          </cell>
        </row>
        <row r="48">
          <cell r="A48" t="str">
            <v>Passiva</v>
          </cell>
          <cell r="M48" t="str">
            <v>x</v>
          </cell>
        </row>
        <row r="49">
          <cell r="A49">
            <v>12004</v>
          </cell>
          <cell r="B49" t="str">
            <v>Kapitaleinlagen nicht persönlich haftender Gesellschafter</v>
          </cell>
          <cell r="C49">
            <v>0</v>
          </cell>
          <cell r="E49">
            <v>147.5</v>
          </cell>
          <cell r="F49">
            <v>147.5</v>
          </cell>
          <cell r="M49" t="str">
            <v>x</v>
          </cell>
        </row>
        <row r="50">
          <cell r="A50">
            <v>12009</v>
          </cell>
          <cell r="B50" t="str">
            <v>Einlagen, gezeichnetes bzw. eingefordertes Kapital (Summenposition) Summe aus Pos. 12001-12004</v>
          </cell>
          <cell r="C50">
            <v>147.5</v>
          </cell>
          <cell r="D50">
            <v>147.5</v>
          </cell>
          <cell r="E50">
            <v>147.5</v>
          </cell>
          <cell r="F50">
            <v>147.5</v>
          </cell>
          <cell r="G50">
            <v>147.5</v>
          </cell>
          <cell r="H50">
            <v>147.5</v>
          </cell>
          <cell r="I50">
            <v>147.5</v>
          </cell>
          <cell r="J50" t="str">
            <v>b</v>
          </cell>
          <cell r="M50" t="str">
            <v>x</v>
          </cell>
          <cell r="N50" t="str">
            <v>x</v>
          </cell>
        </row>
        <row r="51">
          <cell r="A51">
            <v>12011</v>
          </cell>
          <cell r="B51" t="str">
            <v>Kapitalrücklage</v>
          </cell>
          <cell r="C51">
            <v>0</v>
          </cell>
          <cell r="E51">
            <v>126.2</v>
          </cell>
          <cell r="M51" t="str">
            <v>x</v>
          </cell>
        </row>
        <row r="52">
          <cell r="A52">
            <v>12015</v>
          </cell>
          <cell r="B52" t="str">
            <v>Andere Gewinnrücklagen</v>
          </cell>
          <cell r="C52">
            <v>261.89999999999998</v>
          </cell>
          <cell r="E52">
            <v>135.80000000000001</v>
          </cell>
          <cell r="M52" t="str">
            <v>x</v>
          </cell>
        </row>
        <row r="53">
          <cell r="A53">
            <v>12019</v>
          </cell>
          <cell r="B53" t="str">
            <v>Offene Rücklagen (Summenposition) Summe aus Pos. 12011-12015</v>
          </cell>
          <cell r="C53">
            <v>261.89999999999998</v>
          </cell>
          <cell r="D53">
            <v>261.89999999999998</v>
          </cell>
          <cell r="E53">
            <v>262</v>
          </cell>
          <cell r="F53">
            <v>335.9</v>
          </cell>
          <cell r="G53">
            <v>335.9</v>
          </cell>
          <cell r="H53">
            <v>369.49</v>
          </cell>
          <cell r="I53">
            <v>406.43900000000002</v>
          </cell>
          <cell r="J53" t="str">
            <v>b</v>
          </cell>
          <cell r="M53" t="str">
            <v>x</v>
          </cell>
          <cell r="N53" t="str">
            <v>x</v>
          </cell>
        </row>
        <row r="54">
          <cell r="A54">
            <v>12039</v>
          </cell>
          <cell r="B54" t="str">
            <v>Erfolgsneutraler Bestandteil des Eigenkapitals (Summenposition) Summe aus Pos. 12021, 12022, 12024-12026, 12028</v>
          </cell>
          <cell r="C54">
            <v>0</v>
          </cell>
          <cell r="D54">
            <v>0</v>
          </cell>
          <cell r="E54">
            <v>0</v>
          </cell>
          <cell r="F54">
            <v>0</v>
          </cell>
          <cell r="M54" t="str">
            <v>x</v>
          </cell>
          <cell r="N54" t="str">
            <v>x</v>
          </cell>
        </row>
        <row r="55">
          <cell r="A55">
            <v>12045</v>
          </cell>
          <cell r="B55" t="str">
            <v>Bilanzgewinn</v>
          </cell>
          <cell r="C55">
            <v>0</v>
          </cell>
          <cell r="E55">
            <v>73.900000000000006</v>
          </cell>
          <cell r="F55">
            <v>77.5</v>
          </cell>
          <cell r="G55">
            <v>156.02260000000001</v>
          </cell>
          <cell r="H55">
            <v>282.03913</v>
          </cell>
          <cell r="I55">
            <v>441.03575450000005</v>
          </cell>
          <cell r="J55" t="str">
            <v>g</v>
          </cell>
          <cell r="M55" t="str">
            <v>x</v>
          </cell>
        </row>
        <row r="56">
          <cell r="A56">
            <v>12047</v>
          </cell>
          <cell r="B56" t="str">
            <v>Anteile anderer Gesellschafter</v>
          </cell>
          <cell r="C56">
            <v>0</v>
          </cell>
          <cell r="E56">
            <v>0</v>
          </cell>
          <cell r="F56">
            <v>0</v>
          </cell>
          <cell r="G56">
            <v>0</v>
          </cell>
          <cell r="H56">
            <v>0</v>
          </cell>
          <cell r="I56">
            <v>0</v>
          </cell>
          <cell r="J56" t="str">
            <v>b</v>
          </cell>
          <cell r="M56" t="str">
            <v>x</v>
          </cell>
        </row>
        <row r="57">
          <cell r="A57">
            <v>12059</v>
          </cell>
          <cell r="B57" t="str">
            <v>Ausgewiesenes Eigenkapital (Summenposition) Summe aus Pos. 12009, 12019, 12039, 12041-12048, 12051</v>
          </cell>
          <cell r="C57">
            <v>409.4</v>
          </cell>
          <cell r="D57">
            <v>409.4</v>
          </cell>
          <cell r="E57">
            <v>483.4</v>
          </cell>
          <cell r="F57">
            <v>560.9</v>
          </cell>
          <cell r="G57">
            <v>639.42259999999999</v>
          </cell>
          <cell r="H57">
            <v>799.02913000000001</v>
          </cell>
          <cell r="I57">
            <v>994.97475450000013</v>
          </cell>
          <cell r="M57" t="str">
            <v>x</v>
          </cell>
          <cell r="N57" t="str">
            <v>x</v>
          </cell>
        </row>
        <row r="58">
          <cell r="A58">
            <v>12061</v>
          </cell>
          <cell r="B58" t="str">
            <v>Konzessionen, gewerbliche Schutzrechte und ähnliche Rechte, sowie Lizenzen an solchen Rechten</v>
          </cell>
          <cell r="C58">
            <v>8.1</v>
          </cell>
          <cell r="E58">
            <v>12.2</v>
          </cell>
          <cell r="F58">
            <v>11.3</v>
          </cell>
          <cell r="M58" t="str">
            <v>x</v>
          </cell>
        </row>
        <row r="59">
          <cell r="A59">
            <v>12062</v>
          </cell>
          <cell r="B59" t="str">
            <v>Geschäfts- oder Firmenwert</v>
          </cell>
          <cell r="C59">
            <v>0</v>
          </cell>
          <cell r="E59">
            <v>0</v>
          </cell>
          <cell r="F59">
            <v>0</v>
          </cell>
          <cell r="M59" t="str">
            <v>x</v>
          </cell>
        </row>
        <row r="60">
          <cell r="A60">
            <v>12064</v>
          </cell>
          <cell r="B60" t="str">
            <v>Forderungen gegenüber Gesellschaftern</v>
          </cell>
          <cell r="C60">
            <v>191.5</v>
          </cell>
          <cell r="E60">
            <v>174.2</v>
          </cell>
          <cell r="F60">
            <v>147.19999999999999</v>
          </cell>
          <cell r="M60" t="str">
            <v>x</v>
          </cell>
        </row>
        <row r="61">
          <cell r="A61">
            <v>12079</v>
          </cell>
          <cell r="B61" t="str">
            <v>Eigenkapitalmindernde Posten (Summenposition) Summe aus Pos. 12061-12068, 12070, 12072</v>
          </cell>
          <cell r="C61">
            <v>199.6</v>
          </cell>
          <cell r="D61">
            <v>199.6</v>
          </cell>
          <cell r="E61">
            <v>186.4</v>
          </cell>
          <cell r="F61">
            <v>158.5</v>
          </cell>
          <cell r="G61">
            <v>158.5</v>
          </cell>
          <cell r="H61">
            <v>158.5</v>
          </cell>
          <cell r="I61">
            <v>158.5</v>
          </cell>
          <cell r="J61" t="str">
            <v>b</v>
          </cell>
          <cell r="M61" t="str">
            <v>x</v>
          </cell>
          <cell r="N61" t="str">
            <v>x</v>
          </cell>
        </row>
        <row r="62">
          <cell r="A62">
            <v>12089</v>
          </cell>
          <cell r="B62" t="str">
            <v>Eigenkapitalähnliche Posten (Summenposition) Summe aus Pos. 12081-12084, 12086</v>
          </cell>
          <cell r="C62">
            <v>0</v>
          </cell>
          <cell r="D62">
            <v>0</v>
          </cell>
          <cell r="E62">
            <v>0</v>
          </cell>
          <cell r="F62">
            <v>0</v>
          </cell>
          <cell r="G62">
            <v>0</v>
          </cell>
          <cell r="H62">
            <v>0</v>
          </cell>
          <cell r="I62">
            <v>0</v>
          </cell>
          <cell r="J62" t="str">
            <v>b</v>
          </cell>
          <cell r="M62" t="str">
            <v>x</v>
          </cell>
          <cell r="N62" t="str">
            <v>x</v>
          </cell>
        </row>
        <row r="63">
          <cell r="A63">
            <v>12099</v>
          </cell>
          <cell r="B63" t="str">
            <v>Wirtschaftliches Eigenkapital (Summenposition) Summe aus Pos. 12059, ./.12079 und 12089</v>
          </cell>
          <cell r="C63">
            <v>209.79999999999998</v>
          </cell>
          <cell r="D63">
            <v>209.8</v>
          </cell>
          <cell r="E63">
            <v>297</v>
          </cell>
          <cell r="F63">
            <v>402.4</v>
          </cell>
          <cell r="G63">
            <v>480.92259999999999</v>
          </cell>
          <cell r="H63">
            <v>640.52913000000001</v>
          </cell>
          <cell r="I63">
            <v>836.47475450000013</v>
          </cell>
          <cell r="J63" t="str">
            <v>b</v>
          </cell>
          <cell r="M63" t="str">
            <v>x</v>
          </cell>
          <cell r="N63" t="str">
            <v>x</v>
          </cell>
        </row>
        <row r="64">
          <cell r="A64">
            <v>12101</v>
          </cell>
          <cell r="B64" t="str">
            <v>Rückstellungen für Pensionen und ähnliche Verpflichtungen</v>
          </cell>
          <cell r="C64">
            <v>8.1</v>
          </cell>
          <cell r="E64">
            <v>7.6</v>
          </cell>
          <cell r="F64">
            <v>7.3</v>
          </cell>
          <cell r="G64">
            <v>7.3</v>
          </cell>
          <cell r="H64">
            <v>8.0300000000000011</v>
          </cell>
          <cell r="I64">
            <v>8.833000000000002</v>
          </cell>
          <cell r="J64" t="str">
            <v>b</v>
          </cell>
          <cell r="M64" t="str">
            <v>x</v>
          </cell>
        </row>
        <row r="65">
          <cell r="A65">
            <v>12103</v>
          </cell>
          <cell r="B65" t="str">
            <v>Sonstige langfristige Rückstellungen</v>
          </cell>
          <cell r="G65">
            <v>0</v>
          </cell>
          <cell r="H65">
            <v>0</v>
          </cell>
          <cell r="I65">
            <v>0</v>
          </cell>
          <cell r="J65" t="str">
            <v>b</v>
          </cell>
          <cell r="M65" t="str">
            <v>x</v>
          </cell>
        </row>
        <row r="66">
          <cell r="A66">
            <v>12109</v>
          </cell>
          <cell r="B66" t="str">
            <v>Langfristige Rückstellungen (Summenposition) Summe aus Pos. 12101-12104, 12106</v>
          </cell>
          <cell r="C66">
            <v>8.1</v>
          </cell>
          <cell r="D66">
            <v>8.1</v>
          </cell>
          <cell r="E66">
            <v>7.6</v>
          </cell>
          <cell r="F66">
            <v>7.3</v>
          </cell>
          <cell r="G66">
            <v>7.3</v>
          </cell>
          <cell r="H66">
            <v>8.0300000000000011</v>
          </cell>
          <cell r="I66">
            <v>8.833000000000002</v>
          </cell>
          <cell r="M66" t="str">
            <v>x</v>
          </cell>
          <cell r="N66" t="str">
            <v>x</v>
          </cell>
        </row>
        <row r="67">
          <cell r="A67">
            <v>12119</v>
          </cell>
          <cell r="B67" t="str">
            <v>Latente Steuern (Summenposition) Summe aus Pos. 12111, 12112, 12114</v>
          </cell>
          <cell r="C67">
            <v>0</v>
          </cell>
          <cell r="D67">
            <v>0</v>
          </cell>
          <cell r="E67">
            <v>0</v>
          </cell>
          <cell r="F67">
            <v>0</v>
          </cell>
          <cell r="G67">
            <v>0</v>
          </cell>
          <cell r="H67">
            <v>0</v>
          </cell>
          <cell r="I67">
            <v>0</v>
          </cell>
          <cell r="J67" t="str">
            <v>b</v>
          </cell>
          <cell r="M67" t="str">
            <v>x</v>
          </cell>
          <cell r="N67" t="str">
            <v>x</v>
          </cell>
        </row>
        <row r="68">
          <cell r="A68">
            <v>12121</v>
          </cell>
          <cell r="B68" t="str">
            <v>Anleihen</v>
          </cell>
          <cell r="C68">
            <v>0</v>
          </cell>
          <cell r="E68">
            <v>0</v>
          </cell>
          <cell r="F68">
            <v>0</v>
          </cell>
          <cell r="G68">
            <v>0</v>
          </cell>
          <cell r="H68">
            <v>0</v>
          </cell>
          <cell r="I68">
            <v>0</v>
          </cell>
          <cell r="J68" t="str">
            <v>b</v>
          </cell>
          <cell r="M68" t="str">
            <v>x</v>
          </cell>
        </row>
        <row r="69">
          <cell r="A69">
            <v>12123</v>
          </cell>
          <cell r="B69" t="str">
            <v>Verbindlichkeiten gegenüber Kreditinstituten *** langfr.</v>
          </cell>
          <cell r="C69">
            <v>571.9</v>
          </cell>
          <cell r="E69">
            <v>900</v>
          </cell>
          <cell r="F69">
            <v>840</v>
          </cell>
          <cell r="G69">
            <v>840</v>
          </cell>
          <cell r="H69">
            <v>756</v>
          </cell>
          <cell r="I69">
            <v>680.4</v>
          </cell>
          <cell r="J69" t="str">
            <v>b</v>
          </cell>
          <cell r="M69" t="str">
            <v>x</v>
          </cell>
        </row>
        <row r="70">
          <cell r="A70">
            <v>12125</v>
          </cell>
          <cell r="B70" t="str">
            <v>Davon-Position: davon Restlaufzeit &gt; 5 Jahre</v>
          </cell>
          <cell r="C70">
            <v>161.9</v>
          </cell>
          <cell r="E70">
            <v>50</v>
          </cell>
          <cell r="M70" t="str">
            <v>x</v>
          </cell>
        </row>
        <row r="71">
          <cell r="A71">
            <v>12128</v>
          </cell>
          <cell r="B71" t="str">
            <v>Finanzschulden gegenüber Verbundenen Unternehmen</v>
          </cell>
          <cell r="C71">
            <v>0</v>
          </cell>
          <cell r="E71">
            <v>3.9</v>
          </cell>
          <cell r="F71">
            <v>3.9</v>
          </cell>
          <cell r="G71">
            <v>3.9</v>
          </cell>
          <cell r="H71">
            <v>28.215000000000003</v>
          </cell>
          <cell r="I71">
            <v>31.036500000000007</v>
          </cell>
          <cell r="J71" t="str">
            <v>b</v>
          </cell>
          <cell r="M71" t="str">
            <v>x</v>
          </cell>
        </row>
        <row r="72">
          <cell r="A72">
            <v>12133</v>
          </cell>
          <cell r="B72" t="str">
            <v>Sonstige langfristige Finanzschulden</v>
          </cell>
          <cell r="G72">
            <v>-2.2648549702353193E-14</v>
          </cell>
          <cell r="H72">
            <v>28.215000000000003</v>
          </cell>
          <cell r="I72">
            <v>31.036500000000007</v>
          </cell>
          <cell r="J72" t="str">
            <v>b</v>
          </cell>
          <cell r="M72" t="str">
            <v>x</v>
          </cell>
        </row>
        <row r="73">
          <cell r="A73">
            <v>12139</v>
          </cell>
          <cell r="B73" t="str">
            <v>Langfristige Finanzschulden (Summenposition) Summe aus Pos. 12121, 12123, 12126, 12128, 12131, 12133, 12135, 12137</v>
          </cell>
          <cell r="C73">
            <v>571.9</v>
          </cell>
          <cell r="D73">
            <v>571.9</v>
          </cell>
          <cell r="E73">
            <v>903.9</v>
          </cell>
          <cell r="F73">
            <v>843.9</v>
          </cell>
          <cell r="G73">
            <v>843.9</v>
          </cell>
          <cell r="H73">
            <v>812.43000000000006</v>
          </cell>
          <cell r="I73">
            <v>742.47300000000007</v>
          </cell>
          <cell r="M73" t="str">
            <v>x</v>
          </cell>
          <cell r="N73" t="str">
            <v>x</v>
          </cell>
        </row>
        <row r="74">
          <cell r="A74">
            <v>12142</v>
          </cell>
          <cell r="B74" t="str">
            <v>Verbindlichkeiten gegenüber verbundenen Unternehmen</v>
          </cell>
          <cell r="C74">
            <v>0</v>
          </cell>
          <cell r="E74">
            <v>0</v>
          </cell>
          <cell r="F74">
            <v>0</v>
          </cell>
          <cell r="J74" t="str">
            <v>b</v>
          </cell>
        </row>
        <row r="75">
          <cell r="A75">
            <v>12144</v>
          </cell>
          <cell r="B75" t="str">
            <v>Verbindlichkeiten gegenüber Beteiligungsunternehmen</v>
          </cell>
          <cell r="C75">
            <v>0</v>
          </cell>
          <cell r="E75">
            <v>0</v>
          </cell>
          <cell r="F75">
            <v>0</v>
          </cell>
          <cell r="J75" t="str">
            <v>b</v>
          </cell>
        </row>
        <row r="76">
          <cell r="A76">
            <v>12146</v>
          </cell>
          <cell r="B76" t="str">
            <v>Erhaltene Anzahlungen</v>
          </cell>
          <cell r="C76">
            <v>0</v>
          </cell>
          <cell r="E76">
            <v>0</v>
          </cell>
          <cell r="F76">
            <v>0</v>
          </cell>
          <cell r="G76">
            <v>0</v>
          </cell>
          <cell r="H76">
            <v>0</v>
          </cell>
          <cell r="I76">
            <v>0</v>
          </cell>
          <cell r="J76" t="str">
            <v>b</v>
          </cell>
          <cell r="M76" t="str">
            <v>x</v>
          </cell>
        </row>
        <row r="77">
          <cell r="A77">
            <v>12148</v>
          </cell>
          <cell r="B77" t="str">
            <v>Verpflichtungen aus Auftragsfertigung nach PoC</v>
          </cell>
          <cell r="C77">
            <v>0</v>
          </cell>
          <cell r="E77">
            <v>0</v>
          </cell>
          <cell r="F77">
            <v>0</v>
          </cell>
        </row>
        <row r="78">
          <cell r="A78">
            <v>12153</v>
          </cell>
          <cell r="B78" t="str">
            <v>Sonstige langfristige Verbindlichkeiten</v>
          </cell>
          <cell r="C78">
            <v>0</v>
          </cell>
          <cell r="E78">
            <v>0</v>
          </cell>
          <cell r="F78">
            <v>0</v>
          </cell>
          <cell r="G78">
            <v>0</v>
          </cell>
          <cell r="H78">
            <v>28.215000000000003</v>
          </cell>
          <cell r="I78">
            <v>31.036500000000007</v>
          </cell>
          <cell r="J78" t="str">
            <v>b</v>
          </cell>
          <cell r="M78" t="str">
            <v>x</v>
          </cell>
        </row>
        <row r="79">
          <cell r="A79">
            <v>12155</v>
          </cell>
          <cell r="B79" t="str">
            <v>[Variable Freiposition – durch Analysten bestimmbar: Echtposition]</v>
          </cell>
          <cell r="C79">
            <v>0</v>
          </cell>
          <cell r="E79">
            <v>0</v>
          </cell>
          <cell r="F79">
            <v>0</v>
          </cell>
        </row>
        <row r="80">
          <cell r="A80">
            <v>12157</v>
          </cell>
          <cell r="B80" t="str">
            <v>[Variable Freiposition – durch Analysten bestimmbar: Echtposition]</v>
          </cell>
          <cell r="C80">
            <v>0</v>
          </cell>
          <cell r="E80">
            <v>0</v>
          </cell>
          <cell r="F80">
            <v>0</v>
          </cell>
        </row>
        <row r="81">
          <cell r="A81">
            <v>12159</v>
          </cell>
          <cell r="B81" t="str">
            <v>Langfristige Verbindlichkeiten - nicht zinstragend (Summenposition) Summe aus Pos. 12141, 12142, 12144, 12146, 12148, 12151, 12153, 12155, 12157</v>
          </cell>
          <cell r="C81">
            <v>0</v>
          </cell>
          <cell r="D81">
            <v>0</v>
          </cell>
          <cell r="E81">
            <v>0</v>
          </cell>
          <cell r="F81">
            <v>0</v>
          </cell>
          <cell r="G81">
            <v>0</v>
          </cell>
          <cell r="H81">
            <v>28.215000000000003</v>
          </cell>
          <cell r="I81">
            <v>31.036500000000007</v>
          </cell>
          <cell r="M81" t="str">
            <v>x</v>
          </cell>
          <cell r="N81" t="str">
            <v>x</v>
          </cell>
        </row>
        <row r="82">
          <cell r="A82">
            <v>12169</v>
          </cell>
          <cell r="B82" t="str">
            <v>Langfristiges Fremdkapital (Summenposition) Summe aus Pos. 12109, 12119, 12139, 12159</v>
          </cell>
          <cell r="C82">
            <v>580</v>
          </cell>
          <cell r="D82">
            <v>580</v>
          </cell>
          <cell r="E82">
            <v>911.5</v>
          </cell>
          <cell r="F82">
            <v>851.19999999999993</v>
          </cell>
          <cell r="G82">
            <v>851.19999999999993</v>
          </cell>
          <cell r="H82">
            <v>848.67500000000007</v>
          </cell>
          <cell r="I82">
            <v>782.34250000000009</v>
          </cell>
          <cell r="M82" t="str">
            <v>x</v>
          </cell>
          <cell r="N82" t="str">
            <v>x</v>
          </cell>
        </row>
        <row r="83">
          <cell r="A83">
            <v>12179</v>
          </cell>
          <cell r="B83" t="str">
            <v>Langfristiges Kapital (Summenposition) Summe aus Pos. 12099, 12169</v>
          </cell>
          <cell r="C83">
            <v>789.8</v>
          </cell>
          <cell r="D83">
            <v>789.8</v>
          </cell>
          <cell r="E83">
            <v>1208.5</v>
          </cell>
          <cell r="F83">
            <v>1253.5999999999999</v>
          </cell>
          <cell r="G83">
            <v>1332.1225999999999</v>
          </cell>
          <cell r="H83">
            <v>1489.2041300000001</v>
          </cell>
          <cell r="I83">
            <v>1618.8172545000002</v>
          </cell>
          <cell r="M83" t="str">
            <v>x</v>
          </cell>
          <cell r="N83" t="str">
            <v>x</v>
          </cell>
        </row>
        <row r="84">
          <cell r="A84">
            <v>12181</v>
          </cell>
          <cell r="B84" t="str">
            <v>Sonstige kurzfristige Rückstellungen</v>
          </cell>
          <cell r="C84">
            <v>13.1</v>
          </cell>
          <cell r="E84">
            <v>19.399999999999999</v>
          </cell>
          <cell r="F84">
            <v>18.100000000000001</v>
          </cell>
          <cell r="M84" t="str">
            <v>x</v>
          </cell>
        </row>
        <row r="85">
          <cell r="A85">
            <v>12189</v>
          </cell>
          <cell r="B85" t="str">
            <v>Kurzfristige Rückstellungen (Summenposition) Summe aus Pos. 12181, 12182, 12184</v>
          </cell>
          <cell r="C85">
            <v>13.1</v>
          </cell>
          <cell r="D85">
            <v>13.1</v>
          </cell>
          <cell r="E85">
            <v>19.399999999999999</v>
          </cell>
          <cell r="F85">
            <v>18.100000000000001</v>
          </cell>
          <cell r="G85">
            <v>18.100000000000001</v>
          </cell>
          <cell r="H85">
            <v>28.215000000000003</v>
          </cell>
          <cell r="I85">
            <v>31.036500000000007</v>
          </cell>
          <cell r="J85" t="str">
            <v>b</v>
          </cell>
          <cell r="M85" t="str">
            <v>x</v>
          </cell>
          <cell r="N85" t="str">
            <v>x</v>
          </cell>
        </row>
        <row r="86">
          <cell r="A86">
            <v>12191</v>
          </cell>
          <cell r="B86" t="str">
            <v>Tatsächliche Steuerrückstellungen</v>
          </cell>
          <cell r="C86">
            <v>8.1</v>
          </cell>
          <cell r="E86">
            <v>8.6</v>
          </cell>
          <cell r="F86">
            <v>0.8</v>
          </cell>
          <cell r="M86" t="str">
            <v>x</v>
          </cell>
        </row>
        <row r="87">
          <cell r="A87">
            <v>12192</v>
          </cell>
          <cell r="B87" t="str">
            <v>Tatsächliche Steuerverbindlichkeiten</v>
          </cell>
          <cell r="C87">
            <v>0</v>
          </cell>
          <cell r="E87">
            <v>3.8</v>
          </cell>
          <cell r="F87">
            <v>4.9000000000000004</v>
          </cell>
          <cell r="M87" t="str">
            <v>x</v>
          </cell>
        </row>
        <row r="88">
          <cell r="A88">
            <v>12199</v>
          </cell>
          <cell r="B88" t="str">
            <v>Tatsächliche Steuerschulden (Summenposition)  Summe aus Pos. 12191, 12192</v>
          </cell>
          <cell r="C88">
            <v>8.1</v>
          </cell>
          <cell r="D88">
            <v>8.1</v>
          </cell>
          <cell r="E88">
            <v>12.4</v>
          </cell>
          <cell r="F88">
            <v>5.7</v>
          </cell>
          <cell r="G88">
            <v>5.7</v>
          </cell>
          <cell r="H88">
            <v>28.215000000000003</v>
          </cell>
          <cell r="I88">
            <v>31.036500000000007</v>
          </cell>
          <cell r="J88" t="str">
            <v>b</v>
          </cell>
          <cell r="M88" t="str">
            <v>x</v>
          </cell>
          <cell r="N88" t="str">
            <v>x</v>
          </cell>
        </row>
        <row r="89">
          <cell r="A89">
            <v>12201</v>
          </cell>
          <cell r="B89" t="str">
            <v>Anleihen</v>
          </cell>
          <cell r="C89">
            <v>0</v>
          </cell>
          <cell r="E89">
            <v>0</v>
          </cell>
          <cell r="F89">
            <v>0</v>
          </cell>
          <cell r="G89">
            <v>0</v>
          </cell>
          <cell r="H89">
            <v>0</v>
          </cell>
          <cell r="I89">
            <v>0</v>
          </cell>
          <cell r="J89" t="str">
            <v>b</v>
          </cell>
          <cell r="M89" t="str">
            <v>x</v>
          </cell>
        </row>
        <row r="90">
          <cell r="A90">
            <v>12202</v>
          </cell>
          <cell r="B90" t="str">
            <v>Verbindlichkeiten gegenüber Kreditinstituten</v>
          </cell>
          <cell r="C90">
            <v>70.099999999999994</v>
          </cell>
          <cell r="E90">
            <v>401.6</v>
          </cell>
          <cell r="F90">
            <v>290.89999999999998</v>
          </cell>
          <cell r="G90">
            <v>92.512399999999985</v>
          </cell>
          <cell r="H90">
            <v>0</v>
          </cell>
          <cell r="I90">
            <v>0</v>
          </cell>
          <cell r="J90" t="str">
            <v>c</v>
          </cell>
          <cell r="M90" t="str">
            <v>x</v>
          </cell>
        </row>
        <row r="91">
          <cell r="A91">
            <v>12205</v>
          </cell>
          <cell r="B91" t="str">
            <v>Finanzschulden gegenüber Verbundenen Unternehmen</v>
          </cell>
          <cell r="C91">
            <v>89.2</v>
          </cell>
          <cell r="E91">
            <v>283.10000000000002</v>
          </cell>
          <cell r="F91">
            <v>422.6</v>
          </cell>
          <cell r="G91">
            <v>422.6</v>
          </cell>
          <cell r="H91">
            <v>0</v>
          </cell>
          <cell r="I91">
            <v>0</v>
          </cell>
          <cell r="J91" t="str">
            <v>b</v>
          </cell>
          <cell r="M91" t="str">
            <v>x</v>
          </cell>
        </row>
        <row r="92">
          <cell r="A92">
            <v>12206</v>
          </cell>
          <cell r="B92" t="str">
            <v>Finanzschulden gegenüber Beteiligungsunternehmen</v>
          </cell>
          <cell r="C92">
            <v>86.5</v>
          </cell>
          <cell r="E92">
            <v>95.5</v>
          </cell>
          <cell r="F92">
            <v>88.5</v>
          </cell>
          <cell r="G92">
            <v>88.5</v>
          </cell>
          <cell r="H92">
            <v>0</v>
          </cell>
          <cell r="I92">
            <v>0</v>
          </cell>
          <cell r="J92" t="str">
            <v>b</v>
          </cell>
          <cell r="M92" t="str">
            <v>x</v>
          </cell>
        </row>
        <row r="93">
          <cell r="A93">
            <v>12219</v>
          </cell>
          <cell r="B93" t="str">
            <v>Kurzfristige Finanzschulden (Summenposition) Summe aus Pos. 12201, 12202, 12204-12208, 12211</v>
          </cell>
          <cell r="C93">
            <v>245.8</v>
          </cell>
          <cell r="D93">
            <v>245.8</v>
          </cell>
          <cell r="E93">
            <v>780.2</v>
          </cell>
          <cell r="F93">
            <v>802</v>
          </cell>
          <cell r="G93">
            <v>603.61239999999998</v>
          </cell>
          <cell r="H93">
            <v>0</v>
          </cell>
          <cell r="I93">
            <v>0</v>
          </cell>
          <cell r="M93" t="str">
            <v>x</v>
          </cell>
          <cell r="N93" t="str">
            <v>x</v>
          </cell>
        </row>
        <row r="94">
          <cell r="A94">
            <v>12221</v>
          </cell>
          <cell r="B94" t="str">
            <v>Verbindlichkeiten aus Lieferungen und Leistungen</v>
          </cell>
          <cell r="C94">
            <v>503.5</v>
          </cell>
          <cell r="E94">
            <v>589.29999999999995</v>
          </cell>
          <cell r="F94">
            <v>642.20000000000005</v>
          </cell>
          <cell r="G94">
            <v>642.20000000000005</v>
          </cell>
          <cell r="H94">
            <v>0</v>
          </cell>
          <cell r="I94">
            <v>0</v>
          </cell>
          <cell r="J94" t="str">
            <v>b</v>
          </cell>
          <cell r="M94" t="str">
            <v>x</v>
          </cell>
        </row>
        <row r="95">
          <cell r="A95">
            <v>12222</v>
          </cell>
          <cell r="B95" t="str">
            <v>Verbindlichkeiten gegenüber verbundenen Unternehmen</v>
          </cell>
          <cell r="C95">
            <v>0</v>
          </cell>
          <cell r="E95">
            <v>0</v>
          </cell>
          <cell r="F95">
            <v>0</v>
          </cell>
          <cell r="J95" t="str">
            <v>b</v>
          </cell>
        </row>
        <row r="96">
          <cell r="A96">
            <v>12223</v>
          </cell>
          <cell r="B96" t="str">
            <v>Verbindlichkeiten gegenüber Beteiligungsunternehmen</v>
          </cell>
          <cell r="C96">
            <v>0</v>
          </cell>
          <cell r="E96">
            <v>0</v>
          </cell>
          <cell r="F96">
            <v>0</v>
          </cell>
          <cell r="J96" t="str">
            <v>b</v>
          </cell>
        </row>
        <row r="97">
          <cell r="A97">
            <v>12224</v>
          </cell>
          <cell r="B97" t="str">
            <v>Erhaltene Anzahlungen</v>
          </cell>
          <cell r="C97">
            <v>0</v>
          </cell>
          <cell r="E97">
            <v>0</v>
          </cell>
          <cell r="F97">
            <v>0</v>
          </cell>
          <cell r="G97">
            <v>0</v>
          </cell>
          <cell r="H97">
            <v>0</v>
          </cell>
          <cell r="I97">
            <v>0</v>
          </cell>
          <cell r="J97" t="str">
            <v>b</v>
          </cell>
        </row>
        <row r="98">
          <cell r="A98">
            <v>12226</v>
          </cell>
          <cell r="B98" t="str">
            <v>Sonstige kurzfristige Verbindlichkeiten</v>
          </cell>
          <cell r="C98">
            <v>22.7</v>
          </cell>
          <cell r="E98">
            <v>29.8</v>
          </cell>
          <cell r="F98">
            <v>0.8</v>
          </cell>
          <cell r="G98">
            <v>0.8</v>
          </cell>
          <cell r="H98">
            <v>28.215000000000003</v>
          </cell>
          <cell r="I98">
            <v>31.036500000000007</v>
          </cell>
          <cell r="J98" t="str">
            <v>b</v>
          </cell>
          <cell r="M98" t="str">
            <v>x</v>
          </cell>
        </row>
        <row r="99">
          <cell r="A99">
            <v>12227</v>
          </cell>
          <cell r="B99" t="str">
            <v>[Variable Freiposition – durch Analysten bestimmbar: Echtposition]</v>
          </cell>
          <cell r="C99">
            <v>0</v>
          </cell>
          <cell r="E99">
            <v>0</v>
          </cell>
          <cell r="F99">
            <v>0</v>
          </cell>
        </row>
        <row r="100">
          <cell r="A100">
            <v>12230</v>
          </cell>
          <cell r="B100" t="str">
            <v>[Variable Freiposition – durch Analysten bestimmbar: Echtposition]</v>
          </cell>
          <cell r="C100">
            <v>0</v>
          </cell>
          <cell r="E100">
            <v>0</v>
          </cell>
          <cell r="F100">
            <v>0</v>
          </cell>
        </row>
        <row r="101">
          <cell r="A101">
            <v>12239</v>
          </cell>
          <cell r="B101" t="str">
            <v>Kurzfristige Verbindlichkeiten - nicht zinstragend (Summenposition) Summe aus Pos. 12221-12227, 12230</v>
          </cell>
          <cell r="C101">
            <v>526.20000000000005</v>
          </cell>
          <cell r="D101">
            <v>526.20000000000005</v>
          </cell>
          <cell r="E101">
            <v>619.1</v>
          </cell>
          <cell r="F101">
            <v>643</v>
          </cell>
          <cell r="G101">
            <v>643</v>
          </cell>
          <cell r="H101">
            <v>28.215000000000003</v>
          </cell>
          <cell r="I101">
            <v>31.036500000000007</v>
          </cell>
          <cell r="M101" t="str">
            <v>x</v>
          </cell>
          <cell r="N101" t="str">
            <v>x</v>
          </cell>
        </row>
        <row r="102">
          <cell r="A102">
            <v>12249</v>
          </cell>
          <cell r="B102" t="str">
            <v>Kurzfristiges Fremdkapital (Summenposition) Summe aus Pos. 12189, 12199, 12219, 12239</v>
          </cell>
          <cell r="C102">
            <v>793.2</v>
          </cell>
          <cell r="D102">
            <v>793.2</v>
          </cell>
          <cell r="E102">
            <v>1431.1</v>
          </cell>
          <cell r="F102">
            <v>1468.8</v>
          </cell>
          <cell r="G102">
            <v>1270.4123999999999</v>
          </cell>
          <cell r="H102">
            <v>84.64500000000001</v>
          </cell>
          <cell r="I102">
            <v>93.109500000000025</v>
          </cell>
          <cell r="M102" t="str">
            <v>x</v>
          </cell>
          <cell r="N102" t="str">
            <v>x</v>
          </cell>
        </row>
        <row r="103">
          <cell r="A103">
            <v>12261</v>
          </cell>
          <cell r="B103" t="str">
            <v>Rechnungsabgrenzungsposten</v>
          </cell>
          <cell r="C103">
            <v>0</v>
          </cell>
          <cell r="E103">
            <v>0</v>
          </cell>
          <cell r="F103">
            <v>7.1</v>
          </cell>
          <cell r="M103" t="str">
            <v>x</v>
          </cell>
        </row>
        <row r="104">
          <cell r="A104">
            <v>12269</v>
          </cell>
          <cell r="B104" t="str">
            <v>Rechnungsabgrenzungsposten (Summenposition) Summe aus Pos. 12261, 12262, 12264</v>
          </cell>
          <cell r="C104">
            <v>0</v>
          </cell>
          <cell r="D104">
            <v>0</v>
          </cell>
          <cell r="E104">
            <v>0</v>
          </cell>
          <cell r="F104">
            <v>7.1</v>
          </cell>
          <cell r="G104">
            <v>7.1</v>
          </cell>
          <cell r="H104">
            <v>28.215000000000003</v>
          </cell>
          <cell r="I104">
            <v>31.036500000000007</v>
          </cell>
          <cell r="J104" t="str">
            <v>b</v>
          </cell>
          <cell r="M104" t="str">
            <v>x</v>
          </cell>
          <cell r="N104" t="str">
            <v>x</v>
          </cell>
        </row>
        <row r="105">
          <cell r="A105">
            <v>12300</v>
          </cell>
          <cell r="B105" t="str">
            <v>Bilanzsumme – bereinigt (Summenposition) Summe aus Pos. 12179, 12249, 12259, 12269</v>
          </cell>
          <cell r="C105">
            <v>1583</v>
          </cell>
          <cell r="D105">
            <v>1583</v>
          </cell>
          <cell r="E105">
            <v>2639.6</v>
          </cell>
          <cell r="F105">
            <v>2729.4999999999995</v>
          </cell>
          <cell r="G105">
            <v>2609.6349999999998</v>
          </cell>
          <cell r="H105">
            <v>1602.06413</v>
          </cell>
          <cell r="I105">
            <v>1742.9632545000002</v>
          </cell>
          <cell r="M105" t="str">
            <v>x</v>
          </cell>
          <cell r="N105" t="str">
            <v>x</v>
          </cell>
        </row>
        <row r="106">
          <cell r="A106">
            <v>12310</v>
          </cell>
          <cell r="B106" t="str">
            <v>Eventualverbindlichkeiten</v>
          </cell>
          <cell r="C106">
            <v>447.7</v>
          </cell>
          <cell r="E106">
            <v>386.5</v>
          </cell>
          <cell r="F106">
            <v>630.1</v>
          </cell>
        </row>
        <row r="107">
          <cell r="A107">
            <v>12312</v>
          </cell>
          <cell r="B107" t="str">
            <v>Davon-Position: davon aus Bürgschaften</v>
          </cell>
          <cell r="C107">
            <v>9.1</v>
          </cell>
          <cell r="E107">
            <v>13.6</v>
          </cell>
          <cell r="F107">
            <v>158.5</v>
          </cell>
        </row>
        <row r="108">
          <cell r="A108">
            <v>12313</v>
          </cell>
          <cell r="B108" t="str">
            <v>Davon-Position: davon aus Gewährleistungsverträgen</v>
          </cell>
          <cell r="C108">
            <v>438.6</v>
          </cell>
          <cell r="E108">
            <v>372.9</v>
          </cell>
          <cell r="F108">
            <v>471.6</v>
          </cell>
        </row>
        <row r="109">
          <cell r="B109" t="str">
            <v>Differenz Aktiv 2006-2007</v>
          </cell>
          <cell r="F109">
            <v>119.03499999999985</v>
          </cell>
        </row>
        <row r="110">
          <cell r="B110" t="str">
            <v>Differenz Passiv 2006-2007</v>
          </cell>
          <cell r="F110">
            <v>119.86499999999978</v>
          </cell>
        </row>
        <row r="111">
          <cell r="B111" t="str">
            <v>Saldo der Differenzen</v>
          </cell>
          <cell r="F111">
            <v>-0.82999999999992724</v>
          </cell>
        </row>
        <row r="112">
          <cell r="B112" t="str">
            <v>Differenz Aktiv - Passiv</v>
          </cell>
          <cell r="C112">
            <v>0.50000000000022737</v>
          </cell>
          <cell r="F112">
            <v>0</v>
          </cell>
          <cell r="G112">
            <v>0.83000000000038199</v>
          </cell>
          <cell r="H112">
            <v>748.04202000000055</v>
          </cell>
          <cell r="I112">
            <v>761.9514300000003</v>
          </cell>
        </row>
        <row r="114">
          <cell r="B114" t="str">
            <v>Änderungen Passiv</v>
          </cell>
          <cell r="G114">
            <v>-119.86499999999998</v>
          </cell>
        </row>
      </sheetData>
      <sheetData sheetId="8"/>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agreeBAP"/>
      <sheetName val="Berechn_KK"/>
      <sheetName val="BWGV_BM-Rechner"/>
      <sheetName val="BWGV_KapitalbedarfsRechner"/>
      <sheetName val="BWGV_FinanzierungsRechner"/>
      <sheetName val="BWGV_Nachhaltige KD-grenze"/>
      <sheetName val="Break-even-Umsatz"/>
      <sheetName val="BWGV_Debitoren-Rechner"/>
      <sheetName val="BWGV_CF-Rechner"/>
      <sheetName val="BWGV_ForderungsausfallRechner"/>
      <sheetName val="BWGV_SkontoRechner"/>
      <sheetName val="BWGV_Skonto_Deb.-Ziel_Rechner"/>
      <sheetName val="BWGV__LiquiditätsRechner"/>
      <sheetName val="BWGV__Plan GuV"/>
      <sheetName val="BWGV__VergleichsRechner"/>
      <sheetName val="BWGV_Tilgungsrechner"/>
      <sheetName val="IuF_Deckblatt"/>
      <sheetName val="IuF_Seite 1"/>
      <sheetName val="IuF_Seite 2"/>
      <sheetName val="IuF_Seite 3"/>
      <sheetName val="IuF_Seite 4"/>
      <sheetName val="Schwach_Grunddaten"/>
      <sheetName val="Schwach_AV-Finanzierung"/>
      <sheetName val="Schwach_Vorratsfinanzierung"/>
      <sheetName val="Schwach_Finanz. Kundenford."/>
      <sheetName val="Schwach_Lieferantenfinanzierung"/>
      <sheetName val="Schwach_Zusammenfassu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K6"/>
  <sheetViews>
    <sheetView topLeftCell="A4" workbookViewId="0">
      <selection activeCell="A6" sqref="A6:K6"/>
    </sheetView>
  </sheetViews>
  <sheetFormatPr baseColWidth="10" defaultColWidth="11.44140625" defaultRowHeight="14.4" x14ac:dyDescent="0.3"/>
  <cols>
    <col min="1" max="16384" width="11.44140625" style="2"/>
  </cols>
  <sheetData>
    <row r="1" spans="1:11" ht="61.2" x14ac:dyDescent="1.1000000000000001">
      <c r="A1" s="143" t="s">
        <v>78</v>
      </c>
      <c r="B1" s="143"/>
      <c r="C1" s="143"/>
      <c r="D1" s="143"/>
      <c r="E1" s="143"/>
      <c r="F1" s="143"/>
      <c r="G1" s="143"/>
      <c r="H1" s="143"/>
      <c r="I1" s="143"/>
      <c r="J1" s="143"/>
      <c r="K1" s="143"/>
    </row>
    <row r="4" spans="1:11" ht="352.5" customHeight="1" x14ac:dyDescent="0.3">
      <c r="A4" s="142" t="s">
        <v>148</v>
      </c>
      <c r="B4" s="142"/>
      <c r="C4" s="142"/>
      <c r="D4" s="142"/>
      <c r="E4" s="142"/>
      <c r="F4" s="142"/>
      <c r="G4" s="142"/>
      <c r="H4" s="142"/>
      <c r="I4" s="142"/>
      <c r="J4" s="142"/>
      <c r="K4" s="142"/>
    </row>
    <row r="6" spans="1:11" ht="18" x14ac:dyDescent="0.35">
      <c r="A6" s="144"/>
      <c r="B6" s="144"/>
      <c r="C6" s="144"/>
      <c r="D6" s="144"/>
      <c r="E6" s="144"/>
      <c r="F6" s="144"/>
      <c r="G6" s="144"/>
      <c r="H6" s="144"/>
      <c r="I6" s="144"/>
      <c r="J6" s="144"/>
      <c r="K6" s="144"/>
    </row>
  </sheetData>
  <sheetProtection selectLockedCells="1"/>
  <mergeCells count="3">
    <mergeCell ref="A4:K4"/>
    <mergeCell ref="A1:K1"/>
    <mergeCell ref="A6:K6"/>
  </mergeCells>
  <pageMargins left="0.7" right="0.7" top="0.78740157499999996" bottom="0.78740157499999996" header="0.3" footer="0.3"/>
  <pageSetup paperSize="9" scale="70"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election activeCell="A17" sqref="A17"/>
    </sheetView>
  </sheetViews>
  <sheetFormatPr baseColWidth="10" defaultColWidth="11.5546875" defaultRowHeight="14.4" x14ac:dyDescent="0.3"/>
  <cols>
    <col min="1" max="1" width="39.109375" style="56" customWidth="1"/>
    <col min="2" max="2" width="139.109375" style="56" customWidth="1"/>
    <col min="3" max="16384" width="11.5546875" style="56"/>
  </cols>
  <sheetData>
    <row r="1" spans="1:2" x14ac:dyDescent="0.3">
      <c r="A1" s="56" t="s">
        <v>128</v>
      </c>
    </row>
    <row r="2" spans="1:2" x14ac:dyDescent="0.3">
      <c r="A2" s="133" t="s">
        <v>129</v>
      </c>
    </row>
    <row r="4" spans="1:2" x14ac:dyDescent="0.3">
      <c r="A4" s="134" t="s">
        <v>123</v>
      </c>
      <c r="B4" s="56" t="s">
        <v>124</v>
      </c>
    </row>
    <row r="5" spans="1:2" x14ac:dyDescent="0.3">
      <c r="A5" s="134" t="s">
        <v>125</v>
      </c>
      <c r="B5" s="56" t="s">
        <v>126</v>
      </c>
    </row>
    <row r="6" spans="1:2" x14ac:dyDescent="0.3">
      <c r="A6" s="134" t="s">
        <v>127</v>
      </c>
      <c r="B6" s="56" t="s">
        <v>130</v>
      </c>
    </row>
    <row r="7" spans="1:2" x14ac:dyDescent="0.3">
      <c r="A7" s="134"/>
      <c r="B7" s="56" t="s">
        <v>131</v>
      </c>
    </row>
    <row r="9" spans="1:2" x14ac:dyDescent="0.3">
      <c r="B9" s="56" t="s">
        <v>145</v>
      </c>
    </row>
    <row r="11" spans="1:2" x14ac:dyDescent="0.3">
      <c r="A11" s="134" t="s">
        <v>142</v>
      </c>
      <c r="B11" s="131"/>
    </row>
    <row r="12" spans="1:2" x14ac:dyDescent="0.3">
      <c r="B12" s="131"/>
    </row>
    <row r="13" spans="1:2" x14ac:dyDescent="0.3">
      <c r="B13" s="131"/>
    </row>
    <row r="14" spans="1:2" x14ac:dyDescent="0.3">
      <c r="B14" s="131"/>
    </row>
    <row r="15" spans="1:2" x14ac:dyDescent="0.3">
      <c r="B15" s="131"/>
    </row>
    <row r="16" spans="1:2" x14ac:dyDescent="0.3">
      <c r="B16" s="131"/>
    </row>
    <row r="17" spans="1:2" x14ac:dyDescent="0.3">
      <c r="B17" s="131"/>
    </row>
    <row r="18" spans="1:2" x14ac:dyDescent="0.3">
      <c r="B18" s="132"/>
    </row>
    <row r="19" spans="1:2" x14ac:dyDescent="0.3">
      <c r="A19" s="134" t="s">
        <v>143</v>
      </c>
      <c r="B19" s="132"/>
    </row>
    <row r="20" spans="1:2" x14ac:dyDescent="0.3">
      <c r="A20" s="56" t="s">
        <v>135</v>
      </c>
      <c r="B20" s="131"/>
    </row>
    <row r="21" spans="1:2" x14ac:dyDescent="0.3">
      <c r="A21" s="56" t="s">
        <v>136</v>
      </c>
      <c r="B21" s="131"/>
    </row>
    <row r="22" spans="1:2" x14ac:dyDescent="0.3">
      <c r="A22" s="56" t="s">
        <v>137</v>
      </c>
      <c r="B22" s="131"/>
    </row>
    <row r="23" spans="1:2" x14ac:dyDescent="0.3">
      <c r="A23" s="56" t="s">
        <v>138</v>
      </c>
      <c r="B23" s="131"/>
    </row>
    <row r="24" spans="1:2" x14ac:dyDescent="0.3">
      <c r="A24" s="56" t="s">
        <v>139</v>
      </c>
      <c r="B24" s="131"/>
    </row>
    <row r="25" spans="1:2" x14ac:dyDescent="0.3">
      <c r="A25" s="56" t="s">
        <v>140</v>
      </c>
      <c r="B25" s="131"/>
    </row>
    <row r="26" spans="1:2" x14ac:dyDescent="0.3">
      <c r="A26" s="56" t="s">
        <v>141</v>
      </c>
      <c r="B26" s="131"/>
    </row>
    <row r="27" spans="1:2" x14ac:dyDescent="0.3">
      <c r="A27" s="56" t="s">
        <v>144</v>
      </c>
      <c r="B27" s="13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B1:W71"/>
  <sheetViews>
    <sheetView zoomScale="80" zoomScaleNormal="80" workbookViewId="0">
      <selection activeCell="V7" sqref="V7"/>
    </sheetView>
  </sheetViews>
  <sheetFormatPr baseColWidth="10" defaultColWidth="11.44140625" defaultRowHeight="14.4" x14ac:dyDescent="0.3"/>
  <cols>
    <col min="1" max="1" width="4.5546875" style="56" customWidth="1"/>
    <col min="2" max="2" width="11.44140625" style="56"/>
    <col min="3" max="3" width="21.5546875" style="56" customWidth="1"/>
    <col min="4" max="4" width="11.44140625" style="56"/>
    <col min="5" max="5" width="13.5546875" style="56" customWidth="1"/>
    <col min="6" max="6" width="9.6640625" style="56" customWidth="1"/>
    <col min="7" max="7" width="4.5546875" style="56" customWidth="1"/>
    <col min="8" max="8" width="13.5546875" style="56" customWidth="1"/>
    <col min="9" max="9" width="10.44140625" style="56" customWidth="1"/>
    <col min="10" max="10" width="4.5546875" style="56" customWidth="1"/>
    <col min="11" max="11" width="13.5546875" style="56" customWidth="1"/>
    <col min="12" max="12" width="9.88671875" style="56" customWidth="1"/>
    <col min="13" max="13" width="4.5546875" style="56" customWidth="1"/>
    <col min="14" max="14" width="4.33203125" style="56" customWidth="1"/>
    <col min="15" max="15" width="15.88671875" style="56" customWidth="1"/>
    <col min="16" max="16" width="7.6640625" style="56" customWidth="1"/>
    <col min="17" max="17" width="4.5546875" style="56" customWidth="1"/>
    <col min="18" max="18" width="13.5546875" style="56" customWidth="1"/>
    <col min="19" max="19" width="7.6640625" style="56" customWidth="1"/>
    <col min="20" max="20" width="10.6640625" style="56" customWidth="1"/>
    <col min="21" max="21" width="13.5546875" style="56" customWidth="1"/>
    <col min="22" max="22" width="7.6640625" style="56" customWidth="1"/>
    <col min="23" max="23" width="4.88671875" style="56" customWidth="1"/>
    <col min="24" max="16384" width="11.44140625" style="56"/>
  </cols>
  <sheetData>
    <row r="1" spans="2:23" ht="46.2" x14ac:dyDescent="0.85">
      <c r="B1" s="55" t="s">
        <v>49</v>
      </c>
    </row>
    <row r="2" spans="2:23" ht="31.2" x14ac:dyDescent="0.6">
      <c r="B2" s="57" t="s">
        <v>50</v>
      </c>
    </row>
    <row r="3" spans="2:23" ht="19.2" customHeight="1" x14ac:dyDescent="0.6">
      <c r="B3" s="57"/>
      <c r="N3" s="58"/>
      <c r="O3" s="56" t="s">
        <v>146</v>
      </c>
    </row>
    <row r="4" spans="2:23" x14ac:dyDescent="0.3">
      <c r="B4" s="51"/>
      <c r="C4" s="56" t="s">
        <v>115</v>
      </c>
      <c r="N4" s="58"/>
      <c r="O4" s="56" t="s">
        <v>147</v>
      </c>
    </row>
    <row r="5" spans="2:23" ht="15" thickBot="1" x14ac:dyDescent="0.35">
      <c r="C5" s="56" t="s">
        <v>116</v>
      </c>
      <c r="N5" s="58"/>
      <c r="S5" s="56" t="s">
        <v>108</v>
      </c>
    </row>
    <row r="6" spans="2:23" ht="15" thickBot="1" x14ac:dyDescent="0.35">
      <c r="N6" s="58"/>
      <c r="S6" s="56" t="s">
        <v>109</v>
      </c>
      <c r="V6" s="53"/>
    </row>
    <row r="7" spans="2:23" ht="15" thickBot="1" x14ac:dyDescent="0.35">
      <c r="N7" s="58"/>
      <c r="S7" s="56" t="s">
        <v>110</v>
      </c>
      <c r="V7" s="53"/>
    </row>
    <row r="8" spans="2:23" ht="15" thickBot="1" x14ac:dyDescent="0.35">
      <c r="N8" s="58"/>
      <c r="S8" s="56" t="s">
        <v>111</v>
      </c>
      <c r="V8" s="53"/>
    </row>
    <row r="9" spans="2:23" ht="15" thickBot="1" x14ac:dyDescent="0.35">
      <c r="N9" s="58"/>
      <c r="S9" s="56" t="s">
        <v>112</v>
      </c>
      <c r="V9" s="53"/>
    </row>
    <row r="10" spans="2:23" ht="15" thickBot="1" x14ac:dyDescent="0.35">
      <c r="N10" s="58"/>
      <c r="S10" s="56" t="s">
        <v>113</v>
      </c>
      <c r="V10" s="54"/>
    </row>
    <row r="11" spans="2:23" ht="15" thickBot="1" x14ac:dyDescent="0.35">
      <c r="N11" s="58"/>
      <c r="S11" s="56" t="s">
        <v>114</v>
      </c>
      <c r="V11" s="54"/>
    </row>
    <row r="12" spans="2:23" ht="23.4" x14ac:dyDescent="0.45">
      <c r="B12" s="109" t="s">
        <v>133</v>
      </c>
      <c r="N12" s="58"/>
    </row>
    <row r="13" spans="2:23" x14ac:dyDescent="0.3">
      <c r="N13" s="58"/>
    </row>
    <row r="14" spans="2:23" s="62" customFormat="1" ht="19.2" customHeight="1" x14ac:dyDescent="0.3">
      <c r="B14" s="182" t="s">
        <v>69</v>
      </c>
      <c r="C14" s="182"/>
      <c r="D14" s="182"/>
      <c r="E14" s="59" t="s">
        <v>51</v>
      </c>
      <c r="F14" s="59" t="s">
        <v>73</v>
      </c>
      <c r="G14" s="59"/>
      <c r="H14" s="59" t="s">
        <v>65</v>
      </c>
      <c r="I14" s="59" t="s">
        <v>73</v>
      </c>
      <c r="J14" s="59"/>
      <c r="K14" s="59" t="s">
        <v>66</v>
      </c>
      <c r="L14" s="59" t="s">
        <v>73</v>
      </c>
      <c r="M14" s="59"/>
      <c r="N14" s="60"/>
      <c r="O14" s="61" t="s">
        <v>104</v>
      </c>
      <c r="P14" s="61" t="s">
        <v>74</v>
      </c>
      <c r="Q14" s="61"/>
      <c r="R14" s="61" t="s">
        <v>105</v>
      </c>
      <c r="S14" s="61" t="s">
        <v>74</v>
      </c>
      <c r="T14" s="61"/>
      <c r="U14" s="61" t="s">
        <v>106</v>
      </c>
      <c r="V14" s="61" t="s">
        <v>107</v>
      </c>
      <c r="W14" s="59"/>
    </row>
    <row r="15" spans="2:23" x14ac:dyDescent="0.3">
      <c r="B15" s="63"/>
      <c r="C15" s="63"/>
      <c r="D15" s="63"/>
      <c r="E15" s="63"/>
      <c r="F15" s="63"/>
      <c r="G15" s="63"/>
      <c r="H15" s="63"/>
      <c r="I15" s="63"/>
      <c r="J15" s="63"/>
      <c r="K15" s="63"/>
      <c r="L15" s="63"/>
      <c r="M15" s="63"/>
      <c r="N15" s="58"/>
      <c r="O15" s="63"/>
      <c r="P15" s="63"/>
      <c r="Q15" s="63"/>
      <c r="R15" s="63"/>
      <c r="S15" s="63"/>
      <c r="T15" s="63"/>
      <c r="U15" s="63"/>
      <c r="V15" s="63"/>
      <c r="W15" s="63"/>
    </row>
    <row r="16" spans="2:23" x14ac:dyDescent="0.3">
      <c r="B16" s="63" t="s">
        <v>52</v>
      </c>
      <c r="C16" s="63"/>
      <c r="D16" s="63"/>
      <c r="E16" s="51"/>
      <c r="F16" s="43"/>
      <c r="G16" s="43"/>
      <c r="H16" s="51"/>
      <c r="I16" s="43"/>
      <c r="J16" s="43"/>
      <c r="K16" s="51"/>
      <c r="L16" s="43"/>
      <c r="M16" s="43"/>
      <c r="N16" s="58"/>
      <c r="O16" s="42">
        <f>K16*0.9</f>
        <v>0</v>
      </c>
      <c r="P16" s="43"/>
      <c r="Q16" s="43"/>
      <c r="R16" s="42">
        <f>K16*0.95</f>
        <v>0</v>
      </c>
      <c r="S16" s="43"/>
      <c r="T16" s="43"/>
      <c r="U16" s="42">
        <f>K16*(100%+V6)</f>
        <v>0</v>
      </c>
      <c r="V16" s="43"/>
      <c r="W16" s="43"/>
    </row>
    <row r="17" spans="2:23" x14ac:dyDescent="0.3">
      <c r="B17" s="65" t="s">
        <v>53</v>
      </c>
      <c r="C17" s="63"/>
      <c r="D17" s="63"/>
      <c r="E17" s="51"/>
      <c r="F17" s="43"/>
      <c r="G17" s="43"/>
      <c r="H17" s="51"/>
      <c r="I17" s="43"/>
      <c r="J17" s="43"/>
      <c r="K17" s="51"/>
      <c r="L17" s="43"/>
      <c r="M17" s="43"/>
      <c r="N17" s="58"/>
      <c r="O17" s="42">
        <v>0</v>
      </c>
      <c r="P17" s="43"/>
      <c r="Q17" s="43"/>
      <c r="R17" s="42">
        <v>0</v>
      </c>
      <c r="S17" s="43"/>
      <c r="T17" s="43"/>
      <c r="U17" s="42">
        <v>0</v>
      </c>
      <c r="V17" s="43"/>
      <c r="W17" s="43"/>
    </row>
    <row r="18" spans="2:23" x14ac:dyDescent="0.3">
      <c r="B18" s="66" t="s">
        <v>54</v>
      </c>
      <c r="C18" s="66"/>
      <c r="D18" s="66"/>
      <c r="E18" s="47">
        <f>SUM(E16:E17)</f>
        <v>0</v>
      </c>
      <c r="F18" s="48">
        <v>1</v>
      </c>
      <c r="G18" s="49"/>
      <c r="H18" s="47">
        <f t="shared" ref="H18:K18" si="0">SUM(H16:H17)</f>
        <v>0</v>
      </c>
      <c r="I18" s="48">
        <v>1</v>
      </c>
      <c r="J18" s="49"/>
      <c r="K18" s="47">
        <f t="shared" si="0"/>
        <v>0</v>
      </c>
      <c r="L18" s="48">
        <v>1</v>
      </c>
      <c r="M18" s="43"/>
      <c r="N18" s="58"/>
      <c r="O18" s="47">
        <f>SUM(O16:O17)</f>
        <v>0</v>
      </c>
      <c r="P18" s="48">
        <v>1</v>
      </c>
      <c r="Q18" s="49"/>
      <c r="R18" s="47">
        <f t="shared" ref="R18:U18" si="1">SUM(R16:R17)</f>
        <v>0</v>
      </c>
      <c r="S18" s="48">
        <v>1</v>
      </c>
      <c r="T18" s="49"/>
      <c r="U18" s="47">
        <f t="shared" si="1"/>
        <v>0</v>
      </c>
      <c r="V18" s="48">
        <v>1</v>
      </c>
      <c r="W18" s="43"/>
    </row>
    <row r="19" spans="2:23" x14ac:dyDescent="0.3">
      <c r="B19" s="63"/>
      <c r="C19" s="63"/>
      <c r="D19" s="63"/>
      <c r="E19" s="43"/>
      <c r="F19" s="43"/>
      <c r="G19" s="43"/>
      <c r="H19" s="43"/>
      <c r="I19" s="43"/>
      <c r="J19" s="43"/>
      <c r="K19" s="43"/>
      <c r="L19" s="43"/>
      <c r="M19" s="43"/>
      <c r="N19" s="58"/>
      <c r="O19" s="43"/>
      <c r="P19" s="43"/>
      <c r="Q19" s="43"/>
      <c r="R19" s="43"/>
      <c r="S19" s="43"/>
      <c r="T19" s="63"/>
      <c r="U19" s="43"/>
      <c r="V19" s="43"/>
      <c r="W19" s="43"/>
    </row>
    <row r="20" spans="2:23" x14ac:dyDescent="0.3">
      <c r="B20" s="65" t="s">
        <v>55</v>
      </c>
      <c r="C20" s="63"/>
      <c r="D20" s="63"/>
      <c r="E20" s="51"/>
      <c r="F20" s="46" t="e">
        <f>E20*$F$18/$E$18</f>
        <v>#DIV/0!</v>
      </c>
      <c r="G20" s="43"/>
      <c r="H20" s="51"/>
      <c r="I20" s="46" t="e">
        <f>H20*$I$18/$H$18</f>
        <v>#DIV/0!</v>
      </c>
      <c r="J20" s="43"/>
      <c r="K20" s="51"/>
      <c r="L20" s="46" t="e">
        <f>K20*$L$18/$K$18</f>
        <v>#DIV/0!</v>
      </c>
      <c r="M20" s="43"/>
      <c r="N20" s="58"/>
      <c r="O20" s="42" t="e">
        <f>O18*P20</f>
        <v>#DIV/0!</v>
      </c>
      <c r="P20" s="46" t="e">
        <f>L20</f>
        <v>#DIV/0!</v>
      </c>
      <c r="Q20" s="44"/>
      <c r="R20" s="42">
        <f>K20*1.05</f>
        <v>0</v>
      </c>
      <c r="S20" s="46" t="e">
        <f>R20*$S$18/$R$18</f>
        <v>#DIV/0!</v>
      </c>
      <c r="T20" s="65"/>
      <c r="U20" s="42">
        <f>K20*(100%+V7)</f>
        <v>0</v>
      </c>
      <c r="V20" s="46" t="e">
        <f>U20/$U$18</f>
        <v>#DIV/0!</v>
      </c>
      <c r="W20" s="43"/>
    </row>
    <row r="21" spans="2:23" x14ac:dyDescent="0.3">
      <c r="B21" s="63" t="s">
        <v>92</v>
      </c>
      <c r="C21" s="63"/>
      <c r="D21" s="63"/>
      <c r="E21" s="42">
        <f>E18-E20</f>
        <v>0</v>
      </c>
      <c r="F21" s="46" t="e">
        <f>E21*$F$18/$E$18</f>
        <v>#DIV/0!</v>
      </c>
      <c r="G21" s="43"/>
      <c r="H21" s="42">
        <f t="shared" ref="H21:K21" si="2">H18-H20</f>
        <v>0</v>
      </c>
      <c r="I21" s="46" t="e">
        <f>H21*$I$18/$H$18</f>
        <v>#DIV/0!</v>
      </c>
      <c r="J21" s="43"/>
      <c r="K21" s="42">
        <f t="shared" si="2"/>
        <v>0</v>
      </c>
      <c r="L21" s="46" t="e">
        <f>K21*$L$18/$K$18</f>
        <v>#DIV/0!</v>
      </c>
      <c r="M21" s="43"/>
      <c r="N21" s="58"/>
      <c r="O21" s="42" t="e">
        <f>O18-O20</f>
        <v>#DIV/0!</v>
      </c>
      <c r="P21" s="46" t="e">
        <f>O21/O18</f>
        <v>#DIV/0!</v>
      </c>
      <c r="Q21" s="43"/>
      <c r="R21" s="42">
        <f>R18-R20</f>
        <v>0</v>
      </c>
      <c r="S21" s="46" t="e">
        <f>R21*$S$18/$R$18</f>
        <v>#DIV/0!</v>
      </c>
      <c r="T21" s="63"/>
      <c r="U21" s="42">
        <f>U18-U20</f>
        <v>0</v>
      </c>
      <c r="V21" s="46" t="e">
        <f>U21/$U$18</f>
        <v>#DIV/0!</v>
      </c>
      <c r="W21" s="43"/>
    </row>
    <row r="22" spans="2:23" x14ac:dyDescent="0.3">
      <c r="B22" s="63"/>
      <c r="C22" s="63"/>
      <c r="D22" s="63"/>
      <c r="E22" s="43"/>
      <c r="F22" s="43"/>
      <c r="G22" s="43"/>
      <c r="H22" s="43"/>
      <c r="I22" s="43"/>
      <c r="J22" s="43"/>
      <c r="K22" s="43"/>
      <c r="L22" s="43"/>
      <c r="M22" s="43"/>
      <c r="N22" s="58"/>
      <c r="O22" s="43"/>
      <c r="P22" s="43"/>
      <c r="Q22" s="43"/>
      <c r="R22" s="43"/>
      <c r="S22" s="43"/>
      <c r="T22" s="63"/>
      <c r="U22" s="43"/>
      <c r="V22" s="43"/>
      <c r="W22" s="43"/>
    </row>
    <row r="23" spans="2:23" x14ac:dyDescent="0.3">
      <c r="B23" s="65" t="s">
        <v>68</v>
      </c>
      <c r="C23" s="63"/>
      <c r="D23" s="63"/>
      <c r="E23" s="51"/>
      <c r="F23" s="46" t="e">
        <f>E23*$F$18/$E$18</f>
        <v>#DIV/0!</v>
      </c>
      <c r="G23" s="43"/>
      <c r="H23" s="51"/>
      <c r="I23" s="46" t="e">
        <f>H23*$I$18/$H$18</f>
        <v>#DIV/0!</v>
      </c>
      <c r="J23" s="43"/>
      <c r="K23" s="51"/>
      <c r="L23" s="46" t="e">
        <f>K23*$L$18/$K$18</f>
        <v>#DIV/0!</v>
      </c>
      <c r="M23" s="43"/>
      <c r="N23" s="58"/>
      <c r="O23" s="42">
        <f>$K$23</f>
        <v>0</v>
      </c>
      <c r="P23" s="46" t="e">
        <f>O23*$P$18/$O$18</f>
        <v>#DIV/0!</v>
      </c>
      <c r="Q23" s="43"/>
      <c r="R23" s="42">
        <f>$K$23</f>
        <v>0</v>
      </c>
      <c r="S23" s="46" t="e">
        <f>R23*$S$18/$R$18</f>
        <v>#DIV/0!</v>
      </c>
      <c r="T23" s="63"/>
      <c r="U23" s="42">
        <f>K23</f>
        <v>0</v>
      </c>
      <c r="V23" s="46" t="e">
        <f>U23/$U$18</f>
        <v>#DIV/0!</v>
      </c>
      <c r="W23" s="43"/>
    </row>
    <row r="24" spans="2:23" x14ac:dyDescent="0.3">
      <c r="B24" s="63" t="s">
        <v>56</v>
      </c>
      <c r="C24" s="63"/>
      <c r="D24" s="63"/>
      <c r="E24" s="42">
        <f>E21+E23</f>
        <v>0</v>
      </c>
      <c r="F24" s="46" t="e">
        <f>E24*$F$18/$E$18</f>
        <v>#DIV/0!</v>
      </c>
      <c r="G24" s="43"/>
      <c r="H24" s="42">
        <f t="shared" ref="H24:K24" si="3">H21+H23</f>
        <v>0</v>
      </c>
      <c r="I24" s="46" t="e">
        <f>H24*$I$18/$H$18</f>
        <v>#DIV/0!</v>
      </c>
      <c r="J24" s="43"/>
      <c r="K24" s="42">
        <f t="shared" si="3"/>
        <v>0</v>
      </c>
      <c r="L24" s="46" t="e">
        <f>K24*$L$18/$K$18</f>
        <v>#DIV/0!</v>
      </c>
      <c r="M24" s="43"/>
      <c r="N24" s="58"/>
      <c r="O24" s="42" t="e">
        <f>O21+O23</f>
        <v>#DIV/0!</v>
      </c>
      <c r="P24" s="46" t="e">
        <f>O24*$P$18/$O$18</f>
        <v>#DIV/0!</v>
      </c>
      <c r="Q24" s="43"/>
      <c r="R24" s="42">
        <f>R21+R23</f>
        <v>0</v>
      </c>
      <c r="S24" s="46" t="e">
        <f>R24*$S$18/$R$18</f>
        <v>#DIV/0!</v>
      </c>
      <c r="T24" s="63"/>
      <c r="U24" s="42">
        <f>U21+U23</f>
        <v>0</v>
      </c>
      <c r="V24" s="46" t="e">
        <f>U24/$U$18</f>
        <v>#DIV/0!</v>
      </c>
      <c r="W24" s="43"/>
    </row>
    <row r="25" spans="2:23" x14ac:dyDescent="0.3">
      <c r="B25" s="63"/>
      <c r="C25" s="63"/>
      <c r="D25" s="63"/>
      <c r="E25" s="43"/>
      <c r="F25" s="43"/>
      <c r="G25" s="43"/>
      <c r="H25" s="43"/>
      <c r="I25" s="43"/>
      <c r="J25" s="43"/>
      <c r="K25" s="43"/>
      <c r="L25" s="43"/>
      <c r="M25" s="43"/>
      <c r="N25" s="58"/>
      <c r="O25" s="43"/>
      <c r="P25" s="43"/>
      <c r="Q25" s="43"/>
      <c r="R25" s="43"/>
      <c r="S25" s="43"/>
      <c r="T25" s="63"/>
      <c r="U25" s="43"/>
      <c r="V25" s="43"/>
      <c r="W25" s="43"/>
    </row>
    <row r="26" spans="2:23" x14ac:dyDescent="0.3">
      <c r="B26" s="65" t="s">
        <v>57</v>
      </c>
      <c r="C26" s="63"/>
      <c r="D26" s="63"/>
      <c r="E26" s="51"/>
      <c r="F26" s="46" t="e">
        <f t="shared" ref="F26:F31" si="4">E26*$F$18/$E$18</f>
        <v>#DIV/0!</v>
      </c>
      <c r="G26" s="43"/>
      <c r="H26" s="51"/>
      <c r="I26" s="46" t="e">
        <f t="shared" ref="I26:I31" si="5">H26*$I$18/$H$18</f>
        <v>#DIV/0!</v>
      </c>
      <c r="J26" s="43"/>
      <c r="K26" s="51"/>
      <c r="L26" s="46" t="e">
        <f t="shared" ref="L26:L31" si="6">K26*$L$18/$K$18</f>
        <v>#DIV/0!</v>
      </c>
      <c r="M26" s="43"/>
      <c r="N26" s="58"/>
      <c r="O26" s="42" t="e">
        <f>O18*P26</f>
        <v>#DIV/0!</v>
      </c>
      <c r="P26" s="46" t="e">
        <f>L26</f>
        <v>#DIV/0!</v>
      </c>
      <c r="Q26" s="44"/>
      <c r="R26" s="42">
        <f>K26*1.05</f>
        <v>0</v>
      </c>
      <c r="S26" s="46" t="e">
        <f t="shared" ref="S26:S31" si="7">R26*$S$18/$R$18</f>
        <v>#DIV/0!</v>
      </c>
      <c r="T26" s="65"/>
      <c r="U26" s="42">
        <f>K26*(100%+V8)</f>
        <v>0</v>
      </c>
      <c r="V26" s="46" t="e">
        <f t="shared" ref="V26:V46" si="8">U26/$U$18</f>
        <v>#DIV/0!</v>
      </c>
      <c r="W26" s="43"/>
    </row>
    <row r="27" spans="2:23" x14ac:dyDescent="0.3">
      <c r="B27" s="67" t="s">
        <v>58</v>
      </c>
      <c r="C27" s="63" t="s">
        <v>59</v>
      </c>
      <c r="D27" s="63"/>
      <c r="E27" s="51"/>
      <c r="F27" s="46" t="e">
        <f t="shared" si="4"/>
        <v>#DIV/0!</v>
      </c>
      <c r="G27" s="43"/>
      <c r="H27" s="51"/>
      <c r="I27" s="46" t="e">
        <f t="shared" si="5"/>
        <v>#DIV/0!</v>
      </c>
      <c r="J27" s="43"/>
      <c r="K27" s="51"/>
      <c r="L27" s="46" t="e">
        <f t="shared" si="6"/>
        <v>#DIV/0!</v>
      </c>
      <c r="M27" s="43"/>
      <c r="N27" s="58"/>
      <c r="O27" s="42">
        <f>K27</f>
        <v>0</v>
      </c>
      <c r="P27" s="46" t="e">
        <f>O27*$P$18/$O$18</f>
        <v>#DIV/0!</v>
      </c>
      <c r="Q27" s="43"/>
      <c r="R27" s="42">
        <f>K27</f>
        <v>0</v>
      </c>
      <c r="S27" s="46" t="e">
        <f t="shared" si="7"/>
        <v>#DIV/0!</v>
      </c>
      <c r="T27" s="63"/>
      <c r="U27" s="64"/>
      <c r="V27" s="46" t="e">
        <f t="shared" si="8"/>
        <v>#DIV/0!</v>
      </c>
      <c r="W27" s="43"/>
    </row>
    <row r="28" spans="2:23" x14ac:dyDescent="0.3">
      <c r="B28" s="63"/>
      <c r="C28" s="63" t="s">
        <v>60</v>
      </c>
      <c r="D28" s="63"/>
      <c r="E28" s="51"/>
      <c r="F28" s="46" t="e">
        <f t="shared" si="4"/>
        <v>#DIV/0!</v>
      </c>
      <c r="G28" s="43"/>
      <c r="H28" s="51"/>
      <c r="I28" s="46" t="e">
        <f t="shared" si="5"/>
        <v>#DIV/0!</v>
      </c>
      <c r="J28" s="43"/>
      <c r="K28" s="51"/>
      <c r="L28" s="46" t="e">
        <f t="shared" si="6"/>
        <v>#DIV/0!</v>
      </c>
      <c r="M28" s="43"/>
      <c r="N28" s="58"/>
      <c r="O28" s="42">
        <f>K28</f>
        <v>0</v>
      </c>
      <c r="P28" s="46" t="e">
        <f>O28*$P$18/$O$18</f>
        <v>#DIV/0!</v>
      </c>
      <c r="Q28" s="43"/>
      <c r="R28" s="42">
        <f>K28</f>
        <v>0</v>
      </c>
      <c r="S28" s="46" t="e">
        <f t="shared" si="7"/>
        <v>#DIV/0!</v>
      </c>
      <c r="T28" s="63"/>
      <c r="U28" s="64"/>
      <c r="V28" s="46" t="e">
        <f t="shared" si="8"/>
        <v>#DIV/0!</v>
      </c>
      <c r="W28" s="43"/>
    </row>
    <row r="29" spans="2:23" x14ac:dyDescent="0.3">
      <c r="B29" s="65" t="s">
        <v>61</v>
      </c>
      <c r="C29" s="63"/>
      <c r="D29" s="63"/>
      <c r="E29" s="51"/>
      <c r="F29" s="46" t="e">
        <f t="shared" si="4"/>
        <v>#DIV/0!</v>
      </c>
      <c r="G29" s="43"/>
      <c r="H29" s="51"/>
      <c r="I29" s="46" t="e">
        <f t="shared" si="5"/>
        <v>#DIV/0!</v>
      </c>
      <c r="J29" s="43"/>
      <c r="K29" s="51"/>
      <c r="L29" s="46" t="e">
        <f t="shared" si="6"/>
        <v>#DIV/0!</v>
      </c>
      <c r="M29" s="43"/>
      <c r="N29" s="58"/>
      <c r="O29" s="42">
        <f>K29</f>
        <v>0</v>
      </c>
      <c r="P29" s="46" t="e">
        <f>O29*$P$18/$O$18</f>
        <v>#DIV/0!</v>
      </c>
      <c r="Q29" s="43"/>
      <c r="R29" s="42">
        <f>$K$29</f>
        <v>0</v>
      </c>
      <c r="S29" s="46" t="e">
        <f t="shared" si="7"/>
        <v>#DIV/0!</v>
      </c>
      <c r="T29" s="63"/>
      <c r="U29" s="42">
        <f>K29+V10</f>
        <v>0</v>
      </c>
      <c r="V29" s="46" t="e">
        <f t="shared" si="8"/>
        <v>#DIV/0!</v>
      </c>
      <c r="W29" s="43"/>
    </row>
    <row r="30" spans="2:23" x14ac:dyDescent="0.3">
      <c r="B30" s="65" t="s">
        <v>86</v>
      </c>
      <c r="C30" s="63"/>
      <c r="D30" s="63"/>
      <c r="E30" s="51"/>
      <c r="F30" s="46" t="e">
        <f t="shared" si="4"/>
        <v>#DIV/0!</v>
      </c>
      <c r="G30" s="43"/>
      <c r="H30" s="51"/>
      <c r="I30" s="46" t="e">
        <f t="shared" si="5"/>
        <v>#DIV/0!</v>
      </c>
      <c r="J30" s="43"/>
      <c r="K30" s="51"/>
      <c r="L30" s="46" t="e">
        <f t="shared" si="6"/>
        <v>#DIV/0!</v>
      </c>
      <c r="M30" s="43"/>
      <c r="N30" s="58"/>
      <c r="O30" s="42">
        <f>K30</f>
        <v>0</v>
      </c>
      <c r="P30" s="46" t="e">
        <f>O30*$P$18/$O$18</f>
        <v>#DIV/0!</v>
      </c>
      <c r="Q30" s="44"/>
      <c r="R30" s="42">
        <f>K30*1.05</f>
        <v>0</v>
      </c>
      <c r="S30" s="46" t="e">
        <f t="shared" si="7"/>
        <v>#DIV/0!</v>
      </c>
      <c r="T30" s="65"/>
      <c r="U30" s="42">
        <f>K30*(100%+V9)</f>
        <v>0</v>
      </c>
      <c r="V30" s="46" t="e">
        <f t="shared" si="8"/>
        <v>#DIV/0!</v>
      </c>
      <c r="W30" s="43"/>
    </row>
    <row r="31" spans="2:23" x14ac:dyDescent="0.3">
      <c r="B31" s="67" t="s">
        <v>58</v>
      </c>
      <c r="C31" s="63" t="s">
        <v>93</v>
      </c>
      <c r="D31" s="63"/>
      <c r="E31" s="51"/>
      <c r="F31" s="46" t="e">
        <f t="shared" si="4"/>
        <v>#DIV/0!</v>
      </c>
      <c r="G31" s="43"/>
      <c r="H31" s="51"/>
      <c r="I31" s="46" t="e">
        <f t="shared" si="5"/>
        <v>#DIV/0!</v>
      </c>
      <c r="J31" s="43"/>
      <c r="K31" s="51"/>
      <c r="L31" s="46" t="e">
        <f t="shared" si="6"/>
        <v>#DIV/0!</v>
      </c>
      <c r="M31" s="43"/>
      <c r="N31" s="58"/>
      <c r="O31" s="42">
        <f>K31</f>
        <v>0</v>
      </c>
      <c r="P31" s="46" t="e">
        <f>O31*$P$18/$O$18</f>
        <v>#DIV/0!</v>
      </c>
      <c r="Q31" s="44"/>
      <c r="R31" s="42">
        <v>0</v>
      </c>
      <c r="S31" s="46" t="e">
        <f t="shared" si="7"/>
        <v>#DIV/0!</v>
      </c>
      <c r="T31" s="65"/>
      <c r="U31" s="64"/>
      <c r="V31" s="46" t="e">
        <f t="shared" si="8"/>
        <v>#DIV/0!</v>
      </c>
      <c r="W31" s="43"/>
    </row>
    <row r="32" spans="2:23" x14ac:dyDescent="0.3">
      <c r="B32" s="65"/>
      <c r="C32" s="63"/>
      <c r="D32" s="63"/>
      <c r="E32" s="43"/>
      <c r="F32" s="43"/>
      <c r="G32" s="43"/>
      <c r="H32" s="43"/>
      <c r="I32" s="43"/>
      <c r="J32" s="43"/>
      <c r="K32" s="43"/>
      <c r="L32" s="43"/>
      <c r="M32" s="43"/>
      <c r="N32" s="58"/>
      <c r="O32" s="43"/>
      <c r="P32" s="43"/>
      <c r="Q32" s="44"/>
      <c r="R32" s="43"/>
      <c r="S32" s="43"/>
      <c r="T32" s="65"/>
      <c r="U32" s="43"/>
      <c r="V32" s="43"/>
      <c r="W32" s="43"/>
    </row>
    <row r="33" spans="2:23" x14ac:dyDescent="0.3">
      <c r="B33" s="65" t="s">
        <v>84</v>
      </c>
      <c r="C33" s="63"/>
      <c r="D33" s="63"/>
      <c r="E33" s="51"/>
      <c r="F33" s="46" t="e">
        <f>E33*$F$18/$E$18</f>
        <v>#DIV/0!</v>
      </c>
      <c r="G33" s="43"/>
      <c r="H33" s="51"/>
      <c r="I33" s="46" t="e">
        <f>H33*$I$18/$H$18</f>
        <v>#DIV/0!</v>
      </c>
      <c r="J33" s="43"/>
      <c r="K33" s="51"/>
      <c r="L33" s="46" t="e">
        <f>K33*$L$18/$K$18</f>
        <v>#DIV/0!</v>
      </c>
      <c r="M33" s="43"/>
      <c r="N33" s="58"/>
      <c r="O33" s="42">
        <f>K33</f>
        <v>0</v>
      </c>
      <c r="P33" s="46" t="e">
        <f>O33*$P$18/$O$18</f>
        <v>#DIV/0!</v>
      </c>
      <c r="Q33" s="43"/>
      <c r="R33" s="42">
        <f>K33</f>
        <v>0</v>
      </c>
      <c r="S33" s="46" t="e">
        <f>R33*$S$18/$R$18</f>
        <v>#DIV/0!</v>
      </c>
      <c r="T33" s="63"/>
      <c r="U33" s="42">
        <f>K33+V11</f>
        <v>0</v>
      </c>
      <c r="V33" s="46" t="e">
        <f t="shared" si="8"/>
        <v>#DIV/0!</v>
      </c>
      <c r="W33" s="43"/>
    </row>
    <row r="34" spans="2:23" x14ac:dyDescent="0.3">
      <c r="B34" s="65" t="s">
        <v>87</v>
      </c>
      <c r="C34" s="63"/>
      <c r="D34" s="63"/>
      <c r="E34" s="51"/>
      <c r="F34" s="46" t="e">
        <f>E34*$F$18/$E$18</f>
        <v>#DIV/0!</v>
      </c>
      <c r="G34" s="43"/>
      <c r="H34" s="51"/>
      <c r="I34" s="46" t="e">
        <f>H34*$I$18/$H$18</f>
        <v>#DIV/0!</v>
      </c>
      <c r="J34" s="43"/>
      <c r="K34" s="51"/>
      <c r="L34" s="46" t="e">
        <f>K34*$L$18/$K$18</f>
        <v>#DIV/0!</v>
      </c>
      <c r="M34" s="43"/>
      <c r="N34" s="58"/>
      <c r="O34" s="42">
        <f>K34</f>
        <v>0</v>
      </c>
      <c r="P34" s="48" t="e">
        <f>O34*$P$18/$O$18</f>
        <v>#DIV/0!</v>
      </c>
      <c r="Q34" s="44"/>
      <c r="R34" s="42">
        <f>K34</f>
        <v>0</v>
      </c>
      <c r="S34" s="46" t="e">
        <f t="shared" ref="S34:S36" si="9">R34*$S$18/$R$18</f>
        <v>#DIV/0!</v>
      </c>
      <c r="T34" s="65"/>
      <c r="U34" s="42">
        <f>K34</f>
        <v>0</v>
      </c>
      <c r="V34" s="46" t="e">
        <f t="shared" si="8"/>
        <v>#DIV/0!</v>
      </c>
      <c r="W34" s="43"/>
    </row>
    <row r="35" spans="2:23" x14ac:dyDescent="0.3">
      <c r="B35" s="65" t="s">
        <v>85</v>
      </c>
      <c r="C35" s="63"/>
      <c r="D35" s="63"/>
      <c r="E35" s="51"/>
      <c r="F35" s="46" t="e">
        <f>E35*$F$18/$E$18</f>
        <v>#DIV/0!</v>
      </c>
      <c r="G35" s="43"/>
      <c r="H35" s="51"/>
      <c r="I35" s="46" t="e">
        <f>H35*$I$18/$H$18</f>
        <v>#DIV/0!</v>
      </c>
      <c r="J35" s="43"/>
      <c r="K35" s="51"/>
      <c r="L35" s="46" t="e">
        <f>K35*$L$18/$K$18</f>
        <v>#DIV/0!</v>
      </c>
      <c r="M35" s="43"/>
      <c r="N35" s="58"/>
      <c r="O35" s="42">
        <f>K35</f>
        <v>0</v>
      </c>
      <c r="P35" s="48" t="e">
        <f>O35*$P$18/$O$18</f>
        <v>#DIV/0!</v>
      </c>
      <c r="Q35" s="44"/>
      <c r="R35" s="42">
        <f>K35</f>
        <v>0</v>
      </c>
      <c r="S35" s="46" t="e">
        <f t="shared" si="9"/>
        <v>#DIV/0!</v>
      </c>
      <c r="T35" s="65"/>
      <c r="U35" s="42">
        <f>K35</f>
        <v>0</v>
      </c>
      <c r="V35" s="46" t="e">
        <f t="shared" si="8"/>
        <v>#DIV/0!</v>
      </c>
      <c r="W35" s="43"/>
    </row>
    <row r="36" spans="2:23" x14ac:dyDescent="0.3">
      <c r="B36" s="65" t="s">
        <v>88</v>
      </c>
      <c r="C36" s="63"/>
      <c r="D36" s="63"/>
      <c r="E36" s="51"/>
      <c r="F36" s="46" t="e">
        <f>E36*$F$18/$E$18</f>
        <v>#DIV/0!</v>
      </c>
      <c r="G36" s="43"/>
      <c r="H36" s="51"/>
      <c r="I36" s="46" t="e">
        <f>H36*$I$18/$H$18</f>
        <v>#DIV/0!</v>
      </c>
      <c r="J36" s="43"/>
      <c r="K36" s="51"/>
      <c r="L36" s="46" t="e">
        <f>K36*$L$18/$K$18</f>
        <v>#DIV/0!</v>
      </c>
      <c r="M36" s="43"/>
      <c r="N36" s="58"/>
      <c r="O36" s="42">
        <f>K36</f>
        <v>0</v>
      </c>
      <c r="P36" s="48" t="e">
        <f>O36*$P$18/$O$18</f>
        <v>#DIV/0!</v>
      </c>
      <c r="Q36" s="44"/>
      <c r="R36" s="42">
        <f>K36</f>
        <v>0</v>
      </c>
      <c r="S36" s="46" t="e">
        <f t="shared" si="9"/>
        <v>#DIV/0!</v>
      </c>
      <c r="T36" s="65"/>
      <c r="U36" s="42">
        <f>K36</f>
        <v>0</v>
      </c>
      <c r="V36" s="46" t="e">
        <f t="shared" si="8"/>
        <v>#DIV/0!</v>
      </c>
      <c r="W36" s="43"/>
    </row>
    <row r="37" spans="2:23" x14ac:dyDescent="0.3">
      <c r="B37" s="65"/>
      <c r="C37" s="63"/>
      <c r="D37" s="63"/>
      <c r="E37" s="43"/>
      <c r="F37" s="43"/>
      <c r="G37" s="43"/>
      <c r="H37" s="43"/>
      <c r="I37" s="43"/>
      <c r="J37" s="43"/>
      <c r="K37" s="43"/>
      <c r="L37" s="43"/>
      <c r="M37" s="43"/>
      <c r="N37" s="58"/>
      <c r="O37" s="43"/>
      <c r="P37" s="43"/>
      <c r="Q37" s="44"/>
      <c r="R37" s="43"/>
      <c r="S37" s="43"/>
      <c r="T37" s="65"/>
      <c r="U37" s="43"/>
      <c r="V37" s="43"/>
      <c r="W37" s="43"/>
    </row>
    <row r="38" spans="2:23" x14ac:dyDescent="0.3">
      <c r="B38" s="66" t="s">
        <v>62</v>
      </c>
      <c r="C38" s="66"/>
      <c r="D38" s="66"/>
      <c r="E38" s="47">
        <f>E24-E26-E29-E30-E33-E34+E35+E36</f>
        <v>0</v>
      </c>
      <c r="F38" s="48" t="e">
        <f>E38*$F$18/$E$18</f>
        <v>#DIV/0!</v>
      </c>
      <c r="G38" s="49"/>
      <c r="H38" s="47">
        <f>H24-H26-H29-H30-H33-H34+H35+H36</f>
        <v>0</v>
      </c>
      <c r="I38" s="48" t="e">
        <f>H38*$I$18/$H$18</f>
        <v>#DIV/0!</v>
      </c>
      <c r="J38" s="49"/>
      <c r="K38" s="47">
        <f>K24-K26-K29-K30-K33-K34+K35+K36</f>
        <v>0</v>
      </c>
      <c r="L38" s="48" t="e">
        <f>K38*$L$18/$K$18</f>
        <v>#DIV/0!</v>
      </c>
      <c r="M38" s="43"/>
      <c r="N38" s="58"/>
      <c r="O38" s="47" t="e">
        <f>O24-O26-O29-O30-O33-O34+O35+O36</f>
        <v>#DIV/0!</v>
      </c>
      <c r="P38" s="48" t="e">
        <f>O38*$P$18/$O$18</f>
        <v>#DIV/0!</v>
      </c>
      <c r="Q38" s="49"/>
      <c r="R38" s="47">
        <f>R24-R26-R29-R30-R33-R34+R35+R36</f>
        <v>0</v>
      </c>
      <c r="S38" s="48" t="e">
        <f>R38*$S$18/$R$18</f>
        <v>#DIV/0!</v>
      </c>
      <c r="T38" s="66"/>
      <c r="U38" s="47">
        <f>U24-U26-U29-U30-U33-U34+U35+U36</f>
        <v>0</v>
      </c>
      <c r="V38" s="46" t="e">
        <f t="shared" si="8"/>
        <v>#DIV/0!</v>
      </c>
      <c r="W38" s="43"/>
    </row>
    <row r="39" spans="2:23" x14ac:dyDescent="0.3">
      <c r="B39" s="65"/>
      <c r="C39" s="63"/>
      <c r="D39" s="63"/>
      <c r="E39" s="43"/>
      <c r="F39" s="43"/>
      <c r="G39" s="43"/>
      <c r="H39" s="43"/>
      <c r="I39" s="43"/>
      <c r="J39" s="43"/>
      <c r="K39" s="43"/>
      <c r="L39" s="43"/>
      <c r="M39" s="43"/>
      <c r="N39" s="58"/>
      <c r="O39" s="43"/>
      <c r="P39" s="43"/>
      <c r="Q39" s="44"/>
      <c r="R39" s="43"/>
      <c r="S39" s="43"/>
      <c r="T39" s="65"/>
      <c r="U39" s="43"/>
      <c r="V39" s="43"/>
      <c r="W39" s="43"/>
    </row>
    <row r="40" spans="2:23" x14ac:dyDescent="0.3">
      <c r="B40" s="65" t="s">
        <v>89</v>
      </c>
      <c r="C40" s="63"/>
      <c r="D40" s="63"/>
      <c r="E40" s="51"/>
      <c r="F40" s="46" t="e">
        <f>E40*$F$18/$E$18</f>
        <v>#DIV/0!</v>
      </c>
      <c r="G40" s="43"/>
      <c r="H40" s="51"/>
      <c r="I40" s="46" t="e">
        <f>H40*$I$18/$H$18</f>
        <v>#DIV/0!</v>
      </c>
      <c r="J40" s="43"/>
      <c r="K40" s="51"/>
      <c r="L40" s="46" t="e">
        <f>K40*$L$18/$K$18</f>
        <v>#DIV/0!</v>
      </c>
      <c r="M40" s="43"/>
      <c r="N40" s="58"/>
      <c r="O40" s="42">
        <f>K40</f>
        <v>0</v>
      </c>
      <c r="P40" s="52" t="e">
        <f>O40*$P$18/$O$18</f>
        <v>#DIV/0!</v>
      </c>
      <c r="Q40" s="44"/>
      <c r="R40" s="42">
        <f>K40</f>
        <v>0</v>
      </c>
      <c r="S40" s="46" t="e">
        <f t="shared" ref="S40:S41" si="10">R40*$S$18/$R$18</f>
        <v>#DIV/0!</v>
      </c>
      <c r="T40" s="65"/>
      <c r="U40" s="42">
        <f>K40</f>
        <v>0</v>
      </c>
      <c r="V40" s="46" t="e">
        <f t="shared" si="8"/>
        <v>#DIV/0!</v>
      </c>
      <c r="W40" s="43"/>
    </row>
    <row r="41" spans="2:23" x14ac:dyDescent="0.3">
      <c r="B41" s="65" t="s">
        <v>90</v>
      </c>
      <c r="C41" s="63"/>
      <c r="D41" s="63"/>
      <c r="E41" s="51"/>
      <c r="F41" s="46" t="e">
        <f>E41*$F$18/$E$18</f>
        <v>#DIV/0!</v>
      </c>
      <c r="G41" s="43"/>
      <c r="H41" s="51"/>
      <c r="I41" s="46" t="e">
        <f>H41*$I$18/$H$18</f>
        <v>#DIV/0!</v>
      </c>
      <c r="J41" s="43"/>
      <c r="K41" s="51"/>
      <c r="L41" s="46" t="e">
        <f>K41*$L$18/$K$18</f>
        <v>#DIV/0!</v>
      </c>
      <c r="M41" s="43"/>
      <c r="N41" s="58"/>
      <c r="O41" s="42">
        <f>K41</f>
        <v>0</v>
      </c>
      <c r="P41" s="52" t="e">
        <f>O41*$P$18/$O$18</f>
        <v>#DIV/0!</v>
      </c>
      <c r="Q41" s="44"/>
      <c r="R41" s="42">
        <f>K41</f>
        <v>0</v>
      </c>
      <c r="S41" s="46" t="e">
        <f t="shared" si="10"/>
        <v>#DIV/0!</v>
      </c>
      <c r="T41" s="65"/>
      <c r="U41" s="42">
        <f>K41</f>
        <v>0</v>
      </c>
      <c r="V41" s="46" t="e">
        <f t="shared" si="8"/>
        <v>#DIV/0!</v>
      </c>
      <c r="W41" s="43"/>
    </row>
    <row r="42" spans="2:23" x14ac:dyDescent="0.3">
      <c r="B42" s="65"/>
      <c r="C42" s="63"/>
      <c r="D42" s="63"/>
      <c r="E42" s="43"/>
      <c r="F42" s="43"/>
      <c r="G42" s="43"/>
      <c r="H42" s="43"/>
      <c r="I42" s="43"/>
      <c r="J42" s="43"/>
      <c r="K42" s="43"/>
      <c r="L42" s="43"/>
      <c r="M42" s="43"/>
      <c r="N42" s="58"/>
      <c r="O42" s="43"/>
      <c r="P42" s="43"/>
      <c r="Q42" s="44"/>
      <c r="R42" s="43"/>
      <c r="S42" s="43"/>
      <c r="T42" s="65"/>
      <c r="U42" s="43"/>
      <c r="V42" s="43"/>
      <c r="W42" s="43"/>
    </row>
    <row r="43" spans="2:23" x14ac:dyDescent="0.3">
      <c r="B43" s="65" t="s">
        <v>82</v>
      </c>
      <c r="C43" s="63"/>
      <c r="D43" s="63"/>
      <c r="E43" s="51"/>
      <c r="F43" s="46" t="e">
        <f>E43*$F$18/$E$18</f>
        <v>#DIV/0!</v>
      </c>
      <c r="G43" s="43"/>
      <c r="H43" s="51"/>
      <c r="I43" s="46" t="e">
        <f>H43*$I$18/$H$18</f>
        <v>#DIV/0!</v>
      </c>
      <c r="J43" s="43"/>
      <c r="K43" s="51"/>
      <c r="L43" s="46" t="e">
        <f>K43*$L$18/$K$18</f>
        <v>#DIV/0!</v>
      </c>
      <c r="M43" s="43"/>
      <c r="N43" s="58"/>
      <c r="O43" s="42" t="e">
        <f>(K43/K38)*O38</f>
        <v>#DIV/0!</v>
      </c>
      <c r="P43" s="52" t="e">
        <f>O43*$P$18/$O$18</f>
        <v>#DIV/0!</v>
      </c>
      <c r="Q43" s="44"/>
      <c r="R43" s="42" t="e">
        <f>(K43/K38)*R38</f>
        <v>#DIV/0!</v>
      </c>
      <c r="S43" s="46" t="e">
        <f t="shared" ref="S43:S44" si="11">R43*$S$18/$R$18</f>
        <v>#DIV/0!</v>
      </c>
      <c r="T43" s="65"/>
      <c r="U43" s="42" t="e">
        <f>K43/K38*U38</f>
        <v>#DIV/0!</v>
      </c>
      <c r="V43" s="46" t="e">
        <f t="shared" si="8"/>
        <v>#DIV/0!</v>
      </c>
      <c r="W43" s="43"/>
    </row>
    <row r="44" spans="2:23" x14ac:dyDescent="0.3">
      <c r="B44" s="68" t="s">
        <v>91</v>
      </c>
      <c r="C44" s="66"/>
      <c r="D44" s="66"/>
      <c r="E44" s="47">
        <f>E38+E40-E41-E43</f>
        <v>0</v>
      </c>
      <c r="F44" s="48" t="e">
        <f>E44*$F$18/$E$18</f>
        <v>#DIV/0!</v>
      </c>
      <c r="G44" s="49"/>
      <c r="H44" s="47">
        <f>H38+H40-H41-H43</f>
        <v>0</v>
      </c>
      <c r="I44" s="48" t="e">
        <f>H44*$I$18/$H$18</f>
        <v>#DIV/0!</v>
      </c>
      <c r="J44" s="49"/>
      <c r="K44" s="47">
        <f>K38+K40-K41-K43</f>
        <v>0</v>
      </c>
      <c r="L44" s="48" t="e">
        <f>K44*$L$18/$K$18</f>
        <v>#DIV/0!</v>
      </c>
      <c r="M44" s="43"/>
      <c r="N44" s="58"/>
      <c r="O44" s="47" t="e">
        <f>O38+O40-O41-O43</f>
        <v>#DIV/0!</v>
      </c>
      <c r="P44" s="52" t="e">
        <f>O44*$P$18/$O$18</f>
        <v>#DIV/0!</v>
      </c>
      <c r="Q44" s="44"/>
      <c r="R44" s="47" t="e">
        <f>R38+R40-R41-R43</f>
        <v>#DIV/0!</v>
      </c>
      <c r="S44" s="46" t="e">
        <f t="shared" si="11"/>
        <v>#DIV/0!</v>
      </c>
      <c r="T44" s="65"/>
      <c r="U44" s="47" t="e">
        <f>U38+U40-U41-U43</f>
        <v>#DIV/0!</v>
      </c>
      <c r="V44" s="46" t="e">
        <f t="shared" si="8"/>
        <v>#DIV/0!</v>
      </c>
      <c r="W44" s="43"/>
    </row>
    <row r="45" spans="2:23" x14ac:dyDescent="0.3">
      <c r="B45" s="65"/>
      <c r="C45" s="63"/>
      <c r="D45" s="63"/>
      <c r="E45" s="43"/>
      <c r="F45" s="43"/>
      <c r="G45" s="43"/>
      <c r="H45" s="43"/>
      <c r="I45" s="43"/>
      <c r="J45" s="43"/>
      <c r="K45" s="43"/>
      <c r="L45" s="43"/>
      <c r="M45" s="43"/>
      <c r="N45" s="58"/>
      <c r="O45" s="43"/>
      <c r="P45" s="43"/>
      <c r="Q45" s="44"/>
      <c r="R45" s="43"/>
      <c r="S45" s="43"/>
      <c r="T45" s="65"/>
      <c r="U45" s="43"/>
      <c r="V45" s="43"/>
      <c r="W45" s="43"/>
    </row>
    <row r="46" spans="2:23" x14ac:dyDescent="0.3">
      <c r="B46" s="66" t="s">
        <v>83</v>
      </c>
      <c r="C46" s="66"/>
      <c r="D46" s="66"/>
      <c r="E46" s="47">
        <f>E38+E34+E33+E29-E43</f>
        <v>0</v>
      </c>
      <c r="F46" s="48" t="e">
        <f>E46*$F$18/$E$18</f>
        <v>#DIV/0!</v>
      </c>
      <c r="G46" s="49"/>
      <c r="H46" s="47">
        <f>H38+H34+H33+H29-H43</f>
        <v>0</v>
      </c>
      <c r="I46" s="48" t="e">
        <f>H46*$I$18/$H$18</f>
        <v>#DIV/0!</v>
      </c>
      <c r="J46" s="49"/>
      <c r="K46" s="47">
        <f>K38+K34+K33+K29-K43</f>
        <v>0</v>
      </c>
      <c r="L46" s="48" t="e">
        <f>K46*$L$18/$K$18</f>
        <v>#DIV/0!</v>
      </c>
      <c r="M46" s="43"/>
      <c r="N46" s="58"/>
      <c r="O46" s="47" t="e">
        <f>O38+O34+O33+O29-O43</f>
        <v>#DIV/0!</v>
      </c>
      <c r="P46" s="48" t="e">
        <f>O46*$P$18/$O$18</f>
        <v>#DIV/0!</v>
      </c>
      <c r="Q46" s="43"/>
      <c r="R46" s="47" t="e">
        <f>R38+R34+R33+R29-R43</f>
        <v>#DIV/0!</v>
      </c>
      <c r="S46" s="48" t="e">
        <f>R46*$S$18/$R$18</f>
        <v>#DIV/0!</v>
      </c>
      <c r="T46" s="63"/>
      <c r="U46" s="47" t="e">
        <f>U38+U34+U33+U29-U43</f>
        <v>#DIV/0!</v>
      </c>
      <c r="V46" s="46" t="e">
        <f t="shared" si="8"/>
        <v>#DIV/0!</v>
      </c>
      <c r="W46" s="43"/>
    </row>
    <row r="47" spans="2:23" x14ac:dyDescent="0.3">
      <c r="B47" s="63"/>
      <c r="C47" s="63"/>
      <c r="D47" s="63"/>
      <c r="E47" s="43"/>
      <c r="F47" s="43"/>
      <c r="G47" s="43"/>
      <c r="H47" s="43"/>
      <c r="I47" s="43"/>
      <c r="J47" s="43"/>
      <c r="K47" s="43"/>
      <c r="L47" s="43"/>
      <c r="M47" s="43"/>
      <c r="N47" s="58"/>
      <c r="O47" s="43"/>
      <c r="P47" s="43"/>
      <c r="Q47" s="43"/>
      <c r="R47" s="43"/>
      <c r="S47" s="43"/>
      <c r="T47" s="63"/>
      <c r="U47" s="43"/>
      <c r="V47" s="43"/>
      <c r="W47" s="43"/>
    </row>
    <row r="48" spans="2:23" x14ac:dyDescent="0.3">
      <c r="B48" s="65" t="s">
        <v>63</v>
      </c>
      <c r="C48" s="63"/>
      <c r="D48" s="63"/>
      <c r="E48" s="43"/>
      <c r="F48" s="43"/>
      <c r="G48" s="43"/>
      <c r="H48" s="43"/>
      <c r="I48" s="43"/>
      <c r="J48" s="43"/>
      <c r="K48" s="43"/>
      <c r="L48" s="43"/>
      <c r="M48" s="43"/>
      <c r="N48" s="58"/>
      <c r="O48" s="43"/>
      <c r="P48" s="43"/>
      <c r="Q48" s="43"/>
      <c r="R48" s="43"/>
      <c r="S48" s="43"/>
      <c r="T48" s="63"/>
      <c r="U48" s="43"/>
      <c r="V48" s="43"/>
      <c r="W48" s="43"/>
    </row>
    <row r="49" spans="2:23" x14ac:dyDescent="0.3">
      <c r="B49" s="63" t="s">
        <v>81</v>
      </c>
      <c r="C49" s="63"/>
      <c r="D49" s="63"/>
      <c r="E49" s="51"/>
      <c r="F49" s="43"/>
      <c r="G49" s="43"/>
      <c r="H49" s="51"/>
      <c r="I49" s="43"/>
      <c r="J49" s="43"/>
      <c r="K49" s="51"/>
      <c r="L49" s="43"/>
      <c r="M49" s="43"/>
      <c r="N49" s="58"/>
      <c r="O49" s="42">
        <v>0</v>
      </c>
      <c r="P49" s="43"/>
      <c r="Q49" s="43"/>
      <c r="R49" s="42">
        <v>0</v>
      </c>
      <c r="S49" s="43"/>
      <c r="T49" s="43"/>
      <c r="U49" s="42">
        <v>0</v>
      </c>
      <c r="V49" s="43"/>
      <c r="W49" s="43"/>
    </row>
    <row r="50" spans="2:23" x14ac:dyDescent="0.3">
      <c r="B50" s="63"/>
      <c r="C50" s="63"/>
      <c r="D50" s="63"/>
      <c r="E50" s="63"/>
      <c r="F50" s="63"/>
      <c r="G50" s="63"/>
      <c r="H50" s="63"/>
      <c r="I50" s="63"/>
      <c r="J50" s="63"/>
      <c r="K50" s="63"/>
      <c r="L50" s="43"/>
      <c r="M50" s="43"/>
      <c r="N50" s="58"/>
      <c r="O50" s="63"/>
      <c r="P50" s="63"/>
      <c r="Q50" s="63"/>
      <c r="R50" s="63"/>
      <c r="S50" s="63"/>
      <c r="T50" s="63"/>
      <c r="U50" s="63"/>
      <c r="V50" s="43"/>
      <c r="W50" s="43"/>
    </row>
    <row r="51" spans="2:23" x14ac:dyDescent="0.3">
      <c r="B51" s="68" t="s">
        <v>102</v>
      </c>
      <c r="C51" s="66"/>
      <c r="D51" s="66"/>
      <c r="E51" s="51"/>
      <c r="F51" s="43"/>
      <c r="G51" s="43"/>
      <c r="H51" s="51"/>
      <c r="I51" s="43"/>
      <c r="J51" s="43"/>
      <c r="K51" s="51"/>
      <c r="L51" s="49"/>
      <c r="M51" s="49"/>
      <c r="N51" s="69"/>
      <c r="O51" s="42">
        <f>K51</f>
        <v>0</v>
      </c>
      <c r="P51" s="43"/>
      <c r="Q51" s="43"/>
      <c r="R51" s="42">
        <f t="shared" ref="R51:R56" si="12">K51</f>
        <v>0</v>
      </c>
      <c r="S51" s="43"/>
      <c r="T51" s="43"/>
      <c r="U51" s="42">
        <f>K51</f>
        <v>0</v>
      </c>
      <c r="V51" s="49"/>
      <c r="W51" s="49"/>
    </row>
    <row r="52" spans="2:23" x14ac:dyDescent="0.3">
      <c r="B52" s="183" t="s">
        <v>100</v>
      </c>
      <c r="C52" s="184"/>
      <c r="D52" s="66"/>
      <c r="E52" s="51"/>
      <c r="F52" s="43"/>
      <c r="G52" s="43"/>
      <c r="H52" s="51"/>
      <c r="I52" s="43"/>
      <c r="J52" s="43"/>
      <c r="K52" s="51"/>
      <c r="L52" s="49"/>
      <c r="M52" s="49"/>
      <c r="N52" s="69"/>
      <c r="O52" s="42">
        <f t="shared" ref="O52:O56" si="13">K52</f>
        <v>0</v>
      </c>
      <c r="P52" s="43"/>
      <c r="Q52" s="43"/>
      <c r="R52" s="42">
        <f t="shared" si="12"/>
        <v>0</v>
      </c>
      <c r="S52" s="43"/>
      <c r="T52" s="43"/>
      <c r="U52" s="42">
        <f t="shared" ref="U52:U56" si="14">K52</f>
        <v>0</v>
      </c>
      <c r="V52" s="49"/>
      <c r="W52" s="49"/>
    </row>
    <row r="53" spans="2:23" x14ac:dyDescent="0.3">
      <c r="B53" s="183" t="s">
        <v>94</v>
      </c>
      <c r="C53" s="184"/>
      <c r="D53" s="63"/>
      <c r="E53" s="51"/>
      <c r="F53" s="43"/>
      <c r="G53" s="43"/>
      <c r="H53" s="51"/>
      <c r="I53" s="43"/>
      <c r="J53" s="43"/>
      <c r="K53" s="51"/>
      <c r="L53" s="43"/>
      <c r="M53" s="43"/>
      <c r="N53" s="58"/>
      <c r="O53" s="42">
        <f t="shared" si="13"/>
        <v>0</v>
      </c>
      <c r="P53" s="43"/>
      <c r="Q53" s="43"/>
      <c r="R53" s="42">
        <f t="shared" si="12"/>
        <v>0</v>
      </c>
      <c r="S53" s="43"/>
      <c r="T53" s="43"/>
      <c r="U53" s="42">
        <f t="shared" si="14"/>
        <v>0</v>
      </c>
      <c r="V53" s="43"/>
      <c r="W53" s="43"/>
    </row>
    <row r="54" spans="2:23" x14ac:dyDescent="0.3">
      <c r="B54" s="183" t="s">
        <v>95</v>
      </c>
      <c r="C54" s="184"/>
      <c r="D54" s="63"/>
      <c r="E54" s="51"/>
      <c r="F54" s="43"/>
      <c r="G54" s="43"/>
      <c r="H54" s="51"/>
      <c r="I54" s="43"/>
      <c r="J54" s="43"/>
      <c r="K54" s="51"/>
      <c r="L54" s="43"/>
      <c r="M54" s="43"/>
      <c r="N54" s="58"/>
      <c r="O54" s="42">
        <f t="shared" si="13"/>
        <v>0</v>
      </c>
      <c r="P54" s="43"/>
      <c r="Q54" s="43"/>
      <c r="R54" s="42">
        <f t="shared" si="12"/>
        <v>0</v>
      </c>
      <c r="S54" s="43"/>
      <c r="T54" s="43"/>
      <c r="U54" s="42">
        <f t="shared" si="14"/>
        <v>0</v>
      </c>
      <c r="V54" s="43"/>
      <c r="W54" s="43"/>
    </row>
    <row r="55" spans="2:23" x14ac:dyDescent="0.3">
      <c r="B55" s="183" t="s">
        <v>96</v>
      </c>
      <c r="C55" s="184"/>
      <c r="D55" s="63"/>
      <c r="E55" s="51"/>
      <c r="F55" s="43"/>
      <c r="G55" s="43"/>
      <c r="H55" s="51"/>
      <c r="I55" s="43"/>
      <c r="J55" s="43"/>
      <c r="K55" s="51"/>
      <c r="L55" s="43"/>
      <c r="M55" s="43"/>
      <c r="N55" s="58"/>
      <c r="O55" s="42">
        <f t="shared" si="13"/>
        <v>0</v>
      </c>
      <c r="P55" s="43"/>
      <c r="Q55" s="43"/>
      <c r="R55" s="42">
        <f t="shared" si="12"/>
        <v>0</v>
      </c>
      <c r="S55" s="43"/>
      <c r="T55" s="43"/>
      <c r="U55" s="42">
        <f t="shared" si="14"/>
        <v>0</v>
      </c>
      <c r="V55" s="43"/>
      <c r="W55" s="43"/>
    </row>
    <row r="56" spans="2:23" x14ac:dyDescent="0.3">
      <c r="B56" s="68" t="s">
        <v>101</v>
      </c>
      <c r="C56" s="63"/>
      <c r="D56" s="63"/>
      <c r="E56" s="51"/>
      <c r="F56" s="43"/>
      <c r="G56" s="43"/>
      <c r="H56" s="51"/>
      <c r="I56" s="43"/>
      <c r="J56" s="43"/>
      <c r="K56" s="51"/>
      <c r="L56" s="43"/>
      <c r="M56" s="43"/>
      <c r="N56" s="58"/>
      <c r="O56" s="42">
        <f t="shared" si="13"/>
        <v>0</v>
      </c>
      <c r="P56" s="43"/>
      <c r="Q56" s="43"/>
      <c r="R56" s="42">
        <f t="shared" si="12"/>
        <v>0</v>
      </c>
      <c r="S56" s="43"/>
      <c r="T56" s="43"/>
      <c r="U56" s="42">
        <f t="shared" si="14"/>
        <v>0</v>
      </c>
      <c r="V56" s="43"/>
      <c r="W56" s="43"/>
    </row>
    <row r="57" spans="2:23" x14ac:dyDescent="0.3">
      <c r="B57" s="68"/>
      <c r="C57" s="63"/>
      <c r="D57" s="63"/>
      <c r="E57" s="63"/>
      <c r="F57" s="63"/>
      <c r="G57" s="63"/>
      <c r="H57" s="63"/>
      <c r="I57" s="63"/>
      <c r="J57" s="63"/>
      <c r="K57" s="63"/>
      <c r="L57" s="43"/>
      <c r="M57" s="43"/>
      <c r="N57" s="58"/>
      <c r="O57" s="63"/>
      <c r="P57" s="63"/>
      <c r="Q57" s="63"/>
      <c r="R57" s="63"/>
      <c r="S57" s="63"/>
      <c r="T57" s="63"/>
      <c r="U57" s="63"/>
      <c r="V57" s="43"/>
      <c r="W57" s="43"/>
    </row>
    <row r="58" spans="2:23" x14ac:dyDescent="0.3">
      <c r="B58" s="65" t="s">
        <v>134</v>
      </c>
      <c r="C58" s="63"/>
      <c r="D58" s="63"/>
      <c r="E58" s="51"/>
      <c r="F58" s="43"/>
      <c r="G58" s="43"/>
      <c r="H58" s="51"/>
      <c r="I58" s="43"/>
      <c r="J58" s="43"/>
      <c r="K58" s="51"/>
      <c r="L58" s="43"/>
      <c r="M58" s="43"/>
      <c r="N58" s="58"/>
      <c r="O58" s="42">
        <f>K58</f>
        <v>0</v>
      </c>
      <c r="P58" s="43"/>
      <c r="Q58" s="43"/>
      <c r="R58" s="42">
        <f>K58</f>
        <v>0</v>
      </c>
      <c r="S58" s="43"/>
      <c r="T58" s="43"/>
      <c r="U58" s="42">
        <f>K58</f>
        <v>0</v>
      </c>
      <c r="V58" s="49"/>
      <c r="W58" s="43"/>
    </row>
    <row r="59" spans="2:23" x14ac:dyDescent="0.3">
      <c r="B59" s="65" t="s">
        <v>134</v>
      </c>
      <c r="C59" s="63"/>
      <c r="D59" s="63"/>
      <c r="E59" s="51"/>
      <c r="F59" s="43"/>
      <c r="G59" s="43"/>
      <c r="H59" s="51"/>
      <c r="I59" s="43"/>
      <c r="J59" s="43"/>
      <c r="K59" s="51"/>
      <c r="L59" s="43"/>
      <c r="M59" s="43"/>
      <c r="N59" s="58"/>
      <c r="O59" s="42">
        <f>K59</f>
        <v>0</v>
      </c>
      <c r="P59" s="43"/>
      <c r="Q59" s="43"/>
      <c r="R59" s="42">
        <f>K59</f>
        <v>0</v>
      </c>
      <c r="S59" s="43"/>
      <c r="T59" s="43"/>
      <c r="U59" s="42">
        <f t="shared" ref="U59" si="15">K59</f>
        <v>0</v>
      </c>
      <c r="V59" s="49"/>
      <c r="W59" s="43"/>
    </row>
    <row r="60" spans="2:23" x14ac:dyDescent="0.3">
      <c r="B60" s="68"/>
      <c r="C60" s="63"/>
      <c r="D60" s="63"/>
      <c r="E60" s="63"/>
      <c r="F60" s="63"/>
      <c r="G60" s="63"/>
      <c r="H60" s="63"/>
      <c r="I60" s="63"/>
      <c r="J60" s="63"/>
      <c r="K60" s="63"/>
      <c r="L60" s="63"/>
      <c r="M60" s="43"/>
      <c r="N60" s="58"/>
      <c r="O60" s="43"/>
      <c r="P60" s="43"/>
      <c r="Q60" s="43"/>
      <c r="R60" s="43"/>
      <c r="S60" s="43"/>
      <c r="T60" s="63"/>
      <c r="U60" s="43"/>
      <c r="V60" s="43"/>
      <c r="W60" s="43"/>
    </row>
    <row r="61" spans="2:23" x14ac:dyDescent="0.3">
      <c r="B61" s="63" t="s">
        <v>79</v>
      </c>
      <c r="C61" s="63"/>
      <c r="D61" s="63"/>
      <c r="E61" s="42">
        <f>E46-E49-E51+E56+E58+E59</f>
        <v>0</v>
      </c>
      <c r="F61" s="43"/>
      <c r="G61" s="43"/>
      <c r="H61" s="42">
        <f>H46-H49-H51+H56+H58+H59</f>
        <v>0</v>
      </c>
      <c r="I61" s="43"/>
      <c r="J61" s="43"/>
      <c r="K61" s="42">
        <f>K46-K49-K51+K56+K58+K59</f>
        <v>0</v>
      </c>
      <c r="L61" s="43"/>
      <c r="M61" s="43"/>
      <c r="N61" s="58"/>
      <c r="O61" s="42" t="e">
        <f>O46-O49-O51+O56+O58+O59</f>
        <v>#DIV/0!</v>
      </c>
      <c r="P61" s="43"/>
      <c r="Q61" s="43"/>
      <c r="R61" s="42" t="e">
        <f>R46-R49-R51+R56+R58+R59</f>
        <v>#DIV/0!</v>
      </c>
      <c r="S61" s="43"/>
      <c r="T61" s="43"/>
      <c r="U61" s="42" t="e">
        <f>U46-U49-U51+U56+U58+U59</f>
        <v>#DIV/0!</v>
      </c>
      <c r="V61" s="43"/>
      <c r="W61" s="43"/>
    </row>
    <row r="62" spans="2:23" x14ac:dyDescent="0.3">
      <c r="B62" s="65" t="s">
        <v>64</v>
      </c>
      <c r="C62" s="63"/>
      <c r="D62" s="63"/>
      <c r="E62" s="42">
        <f>Bankenspiegel!$G$43/1000+Bankenspiegel!$K$28/1000</f>
        <v>0</v>
      </c>
      <c r="F62" s="43"/>
      <c r="G62" s="43"/>
      <c r="H62" s="42">
        <f>Bankenspiegel!$G$43/1000+Bankenspiegel!$K$28/1000</f>
        <v>0</v>
      </c>
      <c r="I62" s="43"/>
      <c r="J62" s="43"/>
      <c r="K62" s="42">
        <f>Bankenspiegel!$G$43/1000+Bankenspiegel!$K$28/1000</f>
        <v>0</v>
      </c>
      <c r="L62" s="43"/>
      <c r="M62" s="43"/>
      <c r="N62" s="58"/>
      <c r="O62" s="42">
        <f>Bankenspiegel!$G$43/1000+Bankenspiegel!$K$28/1000</f>
        <v>0</v>
      </c>
      <c r="P62" s="43"/>
      <c r="Q62" s="43"/>
      <c r="R62" s="42">
        <f>Bankenspiegel!$G$43/1000+Bankenspiegel!$K$28/1000</f>
        <v>0</v>
      </c>
      <c r="S62" s="43"/>
      <c r="T62" s="43"/>
      <c r="U62" s="42">
        <f>Bankenspiegel!$G$43/1000+Bankenspiegel!$K$28/1000</f>
        <v>0</v>
      </c>
      <c r="V62" s="43"/>
      <c r="W62" s="43"/>
    </row>
    <row r="63" spans="2:23" x14ac:dyDescent="0.3">
      <c r="B63" s="63"/>
      <c r="C63" s="63"/>
      <c r="D63" s="63"/>
      <c r="E63" s="43"/>
      <c r="F63" s="43"/>
      <c r="G63" s="43"/>
      <c r="H63" s="43"/>
      <c r="I63" s="43"/>
      <c r="J63" s="43"/>
      <c r="K63" s="43"/>
      <c r="L63" s="43"/>
      <c r="M63" s="43"/>
      <c r="N63" s="58"/>
      <c r="O63" s="43"/>
      <c r="P63" s="43"/>
      <c r="Q63" s="43"/>
      <c r="R63" s="43"/>
      <c r="S63" s="43"/>
      <c r="T63" s="63"/>
      <c r="U63" s="43"/>
      <c r="V63" s="43"/>
      <c r="W63" s="43"/>
    </row>
    <row r="64" spans="2:23" x14ac:dyDescent="0.3">
      <c r="B64" s="66" t="s">
        <v>132</v>
      </c>
      <c r="C64" s="66"/>
      <c r="D64" s="66"/>
      <c r="E64" s="49">
        <f>E61-E62</f>
        <v>0</v>
      </c>
      <c r="F64" s="49"/>
      <c r="G64" s="49"/>
      <c r="H64" s="49">
        <f>H61-H62</f>
        <v>0</v>
      </c>
      <c r="I64" s="49"/>
      <c r="J64" s="49"/>
      <c r="K64" s="49">
        <f>K61-K62</f>
        <v>0</v>
      </c>
      <c r="L64" s="49"/>
      <c r="M64" s="49"/>
      <c r="N64" s="69"/>
      <c r="O64" s="49" t="e">
        <f>O61-O62</f>
        <v>#DIV/0!</v>
      </c>
      <c r="P64" s="49"/>
      <c r="Q64" s="49"/>
      <c r="R64" s="49" t="e">
        <f>R61-R62</f>
        <v>#DIV/0!</v>
      </c>
      <c r="S64" s="49"/>
      <c r="T64" s="66"/>
      <c r="U64" s="49" t="e">
        <f>U61-U62</f>
        <v>#DIV/0!</v>
      </c>
      <c r="V64" s="49"/>
      <c r="W64" s="49"/>
    </row>
    <row r="65" spans="2:23" x14ac:dyDescent="0.3">
      <c r="B65" s="63"/>
      <c r="C65" s="63"/>
      <c r="D65" s="63"/>
      <c r="E65" s="43"/>
      <c r="F65" s="43"/>
      <c r="G65" s="43"/>
      <c r="H65" s="43"/>
      <c r="I65" s="43"/>
      <c r="J65" s="43"/>
      <c r="K65" s="43"/>
      <c r="L65" s="43"/>
      <c r="M65" s="43"/>
      <c r="N65" s="58"/>
      <c r="O65" s="43"/>
      <c r="P65" s="43"/>
      <c r="Q65" s="43"/>
      <c r="R65" s="43"/>
      <c r="S65" s="43"/>
      <c r="T65" s="63"/>
      <c r="U65" s="43"/>
      <c r="V65" s="43"/>
      <c r="W65" s="43"/>
    </row>
    <row r="66" spans="2:23" x14ac:dyDescent="0.3">
      <c r="B66" s="66" t="s">
        <v>67</v>
      </c>
      <c r="C66" s="66"/>
      <c r="D66" s="66"/>
      <c r="E66" s="50" t="e">
        <f>E62/E61</f>
        <v>#DIV/0!</v>
      </c>
      <c r="F66" s="49"/>
      <c r="G66" s="49"/>
      <c r="H66" s="50" t="e">
        <f>H62/H61</f>
        <v>#DIV/0!</v>
      </c>
      <c r="I66" s="49"/>
      <c r="J66" s="49"/>
      <c r="K66" s="50" t="e">
        <f>K62/K61</f>
        <v>#DIV/0!</v>
      </c>
      <c r="L66" s="49"/>
      <c r="M66" s="49"/>
      <c r="N66" s="69"/>
      <c r="O66" s="50" t="e">
        <f>O62/O61</f>
        <v>#DIV/0!</v>
      </c>
      <c r="P66" s="49"/>
      <c r="Q66" s="49"/>
      <c r="R66" s="50" t="e">
        <f>R62/R61</f>
        <v>#DIV/0!</v>
      </c>
      <c r="S66" s="49"/>
      <c r="T66" s="49"/>
      <c r="U66" s="50" t="e">
        <f>U62/U61</f>
        <v>#DIV/0!</v>
      </c>
      <c r="V66" s="45"/>
      <c r="W66" s="49"/>
    </row>
    <row r="67" spans="2:23" x14ac:dyDescent="0.3">
      <c r="B67" s="63"/>
      <c r="C67" s="63"/>
      <c r="D67" s="63"/>
      <c r="E67" s="45"/>
      <c r="F67" s="43"/>
      <c r="G67" s="43"/>
      <c r="H67" s="45"/>
      <c r="I67" s="43"/>
      <c r="J67" s="43"/>
      <c r="K67" s="45"/>
      <c r="L67" s="43"/>
      <c r="M67" s="43"/>
      <c r="N67" s="58"/>
      <c r="O67" s="45"/>
      <c r="P67" s="43"/>
      <c r="Q67" s="43"/>
      <c r="R67" s="45"/>
      <c r="S67" s="43"/>
      <c r="T67" s="43"/>
      <c r="U67" s="45"/>
      <c r="V67" s="45"/>
      <c r="W67" s="43"/>
    </row>
    <row r="68" spans="2:23" x14ac:dyDescent="0.3">
      <c r="B68" s="63" t="s">
        <v>97</v>
      </c>
      <c r="C68" s="63"/>
      <c r="D68" s="63"/>
      <c r="E68" s="51"/>
      <c r="F68" s="63"/>
      <c r="G68" s="63"/>
      <c r="H68" s="42">
        <f>E70</f>
        <v>0</v>
      </c>
      <c r="I68" s="63"/>
      <c r="J68" s="63"/>
      <c r="K68" s="42">
        <f>H70</f>
        <v>0</v>
      </c>
      <c r="L68" s="63"/>
      <c r="M68" s="63"/>
      <c r="N68" s="58"/>
      <c r="O68" s="42">
        <f>H70</f>
        <v>0</v>
      </c>
      <c r="P68" s="63"/>
      <c r="Q68" s="63"/>
      <c r="R68" s="42">
        <f>H70</f>
        <v>0</v>
      </c>
      <c r="S68" s="63"/>
      <c r="T68" s="63"/>
      <c r="U68" s="42">
        <f>H70</f>
        <v>0</v>
      </c>
      <c r="V68" s="63"/>
      <c r="W68" s="63"/>
    </row>
    <row r="69" spans="2:23" x14ac:dyDescent="0.3">
      <c r="B69" s="63" t="s">
        <v>98</v>
      </c>
      <c r="C69" s="63"/>
      <c r="D69" s="63"/>
      <c r="E69" s="42">
        <f>E44-E51+E56</f>
        <v>0</v>
      </c>
      <c r="F69" s="43"/>
      <c r="G69" s="43"/>
      <c r="H69" s="42">
        <f>H44-H51+H56</f>
        <v>0</v>
      </c>
      <c r="I69" s="43"/>
      <c r="J69" s="43"/>
      <c r="K69" s="42">
        <f>K44-K51+K56</f>
        <v>0</v>
      </c>
      <c r="L69" s="43"/>
      <c r="M69" s="43"/>
      <c r="N69" s="58"/>
      <c r="O69" s="42" t="e">
        <f>O44-O51+O56</f>
        <v>#DIV/0!</v>
      </c>
      <c r="P69" s="43"/>
      <c r="Q69" s="43"/>
      <c r="R69" s="42" t="e">
        <f>R44-R51+R56</f>
        <v>#DIV/0!</v>
      </c>
      <c r="S69" s="43"/>
      <c r="T69" s="43"/>
      <c r="U69" s="42" t="e">
        <f>U44-U51+U56</f>
        <v>#DIV/0!</v>
      </c>
      <c r="V69" s="43"/>
      <c r="W69" s="43"/>
    </row>
    <row r="70" spans="2:23" x14ac:dyDescent="0.3">
      <c r="B70" s="66" t="s">
        <v>99</v>
      </c>
      <c r="C70" s="66"/>
      <c r="D70" s="66"/>
      <c r="E70" s="70">
        <f>E68+E69</f>
        <v>0</v>
      </c>
      <c r="F70" s="43"/>
      <c r="G70" s="43"/>
      <c r="H70" s="70">
        <f>H68+H69</f>
        <v>0</v>
      </c>
      <c r="I70" s="43"/>
      <c r="J70" s="43"/>
      <c r="K70" s="70">
        <f>K68+K69</f>
        <v>0</v>
      </c>
      <c r="L70" s="43"/>
      <c r="M70" s="43"/>
      <c r="N70" s="58"/>
      <c r="O70" s="70" t="e">
        <f>O68+O69</f>
        <v>#DIV/0!</v>
      </c>
      <c r="P70" s="43"/>
      <c r="Q70" s="43"/>
      <c r="R70" s="70" t="e">
        <f>R68+R69</f>
        <v>#DIV/0!</v>
      </c>
      <c r="S70" s="43"/>
      <c r="T70" s="43"/>
      <c r="U70" s="70" t="e">
        <f>U68+U69</f>
        <v>#DIV/0!</v>
      </c>
      <c r="V70" s="43"/>
      <c r="W70" s="43"/>
    </row>
    <row r="71" spans="2:23" x14ac:dyDescent="0.3">
      <c r="B71" s="63"/>
      <c r="C71" s="63"/>
      <c r="D71" s="63"/>
      <c r="E71" s="63"/>
      <c r="F71" s="63"/>
      <c r="G71" s="63"/>
      <c r="H71" s="63"/>
      <c r="I71" s="63"/>
      <c r="J71" s="63"/>
      <c r="K71" s="63"/>
      <c r="L71" s="63"/>
      <c r="M71" s="63"/>
      <c r="N71" s="58"/>
      <c r="O71" s="63"/>
      <c r="P71" s="63"/>
      <c r="Q71" s="63"/>
      <c r="R71" s="63"/>
      <c r="S71" s="63"/>
      <c r="T71" s="63"/>
      <c r="U71" s="63"/>
      <c r="V71" s="63"/>
      <c r="W71" s="63"/>
    </row>
  </sheetData>
  <sheetProtection selectLockedCells="1"/>
  <mergeCells count="5">
    <mergeCell ref="B14:D14"/>
    <mergeCell ref="B53:C53"/>
    <mergeCell ref="B54:C54"/>
    <mergeCell ref="B55:C55"/>
    <mergeCell ref="B52:C52"/>
  </mergeCells>
  <conditionalFormatting sqref="V66:V67">
    <cfRule type="colorScale" priority="70">
      <colorScale>
        <cfvo type="num" val="&quot;0-80&quot;"/>
        <cfvo type="num" val="&quot;80,1-99,9&quot;"/>
        <cfvo type="num" val="100-1000000"/>
        <color rgb="FF00B050"/>
        <color rgb="FFFFFF00"/>
        <color rgb="FFFF0000"/>
      </colorScale>
    </cfRule>
  </conditionalFormatting>
  <conditionalFormatting sqref="E67">
    <cfRule type="dataBar" priority="111">
      <dataBar>
        <cfvo type="min"/>
        <cfvo type="max"/>
        <color rgb="FFFF555A"/>
      </dataBar>
      <extLst>
        <ext xmlns:x14="http://schemas.microsoft.com/office/spreadsheetml/2009/9/main" uri="{B025F937-C7B1-47D3-B67F-A62EFF666E3E}">
          <x14:id>{2914FB3A-AA10-4F84-899E-F8EF6BBAAFAD}</x14:id>
        </ext>
      </extLst>
    </cfRule>
    <cfRule type="colorScale" priority="112">
      <colorScale>
        <cfvo type="num" val="&quot;0-80&quot;"/>
        <cfvo type="num" val="&quot;80,1-99,9&quot;"/>
        <cfvo type="num" val="100-1000000"/>
        <color rgb="FF00B050"/>
        <color rgb="FFFFFF00"/>
        <color rgb="FFFF0000"/>
      </colorScale>
    </cfRule>
  </conditionalFormatting>
  <conditionalFormatting sqref="K67">
    <cfRule type="dataBar" priority="113">
      <dataBar>
        <cfvo type="min"/>
        <cfvo type="max"/>
        <color rgb="FF00B050"/>
      </dataBar>
      <extLst>
        <ext xmlns:x14="http://schemas.microsoft.com/office/spreadsheetml/2009/9/main" uri="{B025F937-C7B1-47D3-B67F-A62EFF666E3E}">
          <x14:id>{DF1AF419-1657-4940-AA08-29DC7436F376}</x14:id>
        </ext>
      </extLst>
    </cfRule>
    <cfRule type="dataBar" priority="114">
      <dataBar>
        <cfvo type="min"/>
        <cfvo type="max"/>
        <color rgb="FFFF555A"/>
      </dataBar>
      <extLst>
        <ext xmlns:x14="http://schemas.microsoft.com/office/spreadsheetml/2009/9/main" uri="{B025F937-C7B1-47D3-B67F-A62EFF666E3E}">
          <x14:id>{FB078CFC-31DB-4B69-9903-427150738D22}</x14:id>
        </ext>
      </extLst>
    </cfRule>
    <cfRule type="colorScale" priority="115">
      <colorScale>
        <cfvo type="num" val="&quot;0-80&quot;"/>
        <cfvo type="num" val="&quot;80,1-99,9&quot;"/>
        <cfvo type="num" val="100-1000000"/>
        <color rgb="FF00B050"/>
        <color rgb="FFFFFF00"/>
        <color rgb="FFFF0000"/>
      </colorScale>
    </cfRule>
  </conditionalFormatting>
  <conditionalFormatting sqref="H67">
    <cfRule type="dataBar" priority="116">
      <dataBar>
        <cfvo type="min"/>
        <cfvo type="max"/>
        <color rgb="FF00B050"/>
      </dataBar>
      <extLst>
        <ext xmlns:x14="http://schemas.microsoft.com/office/spreadsheetml/2009/9/main" uri="{B025F937-C7B1-47D3-B67F-A62EFF666E3E}">
          <x14:id>{D521C44D-B732-4565-B6D2-F545AE216616}</x14:id>
        </ext>
      </extLst>
    </cfRule>
    <cfRule type="dataBar" priority="117">
      <dataBar>
        <cfvo type="min"/>
        <cfvo type="max"/>
        <color rgb="FFFF555A"/>
      </dataBar>
      <extLst>
        <ext xmlns:x14="http://schemas.microsoft.com/office/spreadsheetml/2009/9/main" uri="{B025F937-C7B1-47D3-B67F-A62EFF666E3E}">
          <x14:id>{7CA3CA11-BEFD-4926-88D9-908089613877}</x14:id>
        </ext>
      </extLst>
    </cfRule>
    <cfRule type="colorScale" priority="118">
      <colorScale>
        <cfvo type="num" val="&quot;0-80&quot;"/>
        <cfvo type="num" val="&quot;80,1-99,9&quot;"/>
        <cfvo type="num" val="100-1000000"/>
        <color rgb="FF00B050"/>
        <color rgb="FFFFFF00"/>
        <color rgb="FFFF0000"/>
      </colorScale>
    </cfRule>
  </conditionalFormatting>
  <conditionalFormatting sqref="E66">
    <cfRule type="cellIs" dxfId="23" priority="21" operator="lessThan">
      <formula>0</formula>
    </cfRule>
    <cfRule type="cellIs" dxfId="22" priority="45" operator="greaterThanOrEqual">
      <formula>1</formula>
    </cfRule>
    <cfRule type="cellIs" dxfId="21" priority="46" operator="between">
      <formula>0.801</formula>
      <formula>100</formula>
    </cfRule>
    <cfRule type="cellIs" dxfId="20" priority="47" operator="between">
      <formula>0</formula>
      <formula>0.8</formula>
    </cfRule>
  </conditionalFormatting>
  <conditionalFormatting sqref="O67">
    <cfRule type="dataBar" priority="31">
      <dataBar>
        <cfvo type="min"/>
        <cfvo type="max"/>
        <color rgb="FFFF555A"/>
      </dataBar>
      <extLst>
        <ext xmlns:x14="http://schemas.microsoft.com/office/spreadsheetml/2009/9/main" uri="{B025F937-C7B1-47D3-B67F-A62EFF666E3E}">
          <x14:id>{54B2ADF7-681B-4590-8FF6-50F354CF5ECD}</x14:id>
        </ext>
      </extLst>
    </cfRule>
    <cfRule type="colorScale" priority="32">
      <colorScale>
        <cfvo type="num" val="&quot;0-80&quot;"/>
        <cfvo type="num" val="&quot;80,1-99,9&quot;"/>
        <cfvo type="num" val="100-1000000"/>
        <color rgb="FF00B050"/>
        <color rgb="FFFFFF00"/>
        <color rgb="FFFF0000"/>
      </colorScale>
    </cfRule>
  </conditionalFormatting>
  <conditionalFormatting sqref="U67">
    <cfRule type="dataBar" priority="33">
      <dataBar>
        <cfvo type="min"/>
        <cfvo type="max"/>
        <color rgb="FF00B050"/>
      </dataBar>
      <extLst>
        <ext xmlns:x14="http://schemas.microsoft.com/office/spreadsheetml/2009/9/main" uri="{B025F937-C7B1-47D3-B67F-A62EFF666E3E}">
          <x14:id>{898475D6-C4E5-40AE-8E85-B570E47F0408}</x14:id>
        </ext>
      </extLst>
    </cfRule>
    <cfRule type="dataBar" priority="34">
      <dataBar>
        <cfvo type="min"/>
        <cfvo type="max"/>
        <color rgb="FFFF555A"/>
      </dataBar>
      <extLst>
        <ext xmlns:x14="http://schemas.microsoft.com/office/spreadsheetml/2009/9/main" uri="{B025F937-C7B1-47D3-B67F-A62EFF666E3E}">
          <x14:id>{561C48CB-3262-4F6C-AC12-DC18F656CFF9}</x14:id>
        </ext>
      </extLst>
    </cfRule>
    <cfRule type="colorScale" priority="35">
      <colorScale>
        <cfvo type="num" val="&quot;0-80&quot;"/>
        <cfvo type="num" val="&quot;80,1-99,9&quot;"/>
        <cfvo type="num" val="100-1000000"/>
        <color rgb="FF00B050"/>
        <color rgb="FFFFFF00"/>
        <color rgb="FFFF0000"/>
      </colorScale>
    </cfRule>
  </conditionalFormatting>
  <conditionalFormatting sqref="R67">
    <cfRule type="dataBar" priority="36">
      <dataBar>
        <cfvo type="min"/>
        <cfvo type="max"/>
        <color rgb="FF00B050"/>
      </dataBar>
      <extLst>
        <ext xmlns:x14="http://schemas.microsoft.com/office/spreadsheetml/2009/9/main" uri="{B025F937-C7B1-47D3-B67F-A62EFF666E3E}">
          <x14:id>{B5775BE2-582C-444A-BE5C-A7A5E63AB6EE}</x14:id>
        </ext>
      </extLst>
    </cfRule>
    <cfRule type="dataBar" priority="37">
      <dataBar>
        <cfvo type="min"/>
        <cfvo type="max"/>
        <color rgb="FFFF555A"/>
      </dataBar>
      <extLst>
        <ext xmlns:x14="http://schemas.microsoft.com/office/spreadsheetml/2009/9/main" uri="{B025F937-C7B1-47D3-B67F-A62EFF666E3E}">
          <x14:id>{547500D0-B249-42C9-8552-F33632EA6E42}</x14:id>
        </ext>
      </extLst>
    </cfRule>
    <cfRule type="colorScale" priority="38">
      <colorScale>
        <cfvo type="num" val="&quot;0-80&quot;"/>
        <cfvo type="num" val="&quot;80,1-99,9&quot;"/>
        <cfvo type="num" val="100-1000000"/>
        <color rgb="FF00B050"/>
        <color rgb="FFFFFF00"/>
        <color rgb="FFFF0000"/>
      </colorScale>
    </cfRule>
  </conditionalFormatting>
  <conditionalFormatting sqref="H66">
    <cfRule type="cellIs" dxfId="19" priority="17" operator="lessThan">
      <formula>0</formula>
    </cfRule>
    <cfRule type="cellIs" dxfId="18" priority="18" operator="greaterThanOrEqual">
      <formula>1</formula>
    </cfRule>
    <cfRule type="cellIs" dxfId="17" priority="19" operator="between">
      <formula>0.801</formula>
      <formula>100</formula>
    </cfRule>
    <cfRule type="cellIs" dxfId="16" priority="20" operator="between">
      <formula>0</formula>
      <formula>0.8</formula>
    </cfRule>
  </conditionalFormatting>
  <conditionalFormatting sqref="K66">
    <cfRule type="cellIs" dxfId="15" priority="13" operator="lessThan">
      <formula>0</formula>
    </cfRule>
    <cfRule type="cellIs" dxfId="14" priority="14" operator="greaterThanOrEqual">
      <formula>1</formula>
    </cfRule>
    <cfRule type="cellIs" dxfId="13" priority="15" operator="between">
      <formula>0.801</formula>
      <formula>100</formula>
    </cfRule>
    <cfRule type="cellIs" dxfId="12" priority="16" operator="between">
      <formula>0</formula>
      <formula>0.8</formula>
    </cfRule>
  </conditionalFormatting>
  <conditionalFormatting sqref="O66">
    <cfRule type="cellIs" dxfId="11" priority="9" operator="lessThan">
      <formula>0</formula>
    </cfRule>
    <cfRule type="cellIs" dxfId="10" priority="10" operator="greaterThanOrEqual">
      <formula>1</formula>
    </cfRule>
    <cfRule type="cellIs" dxfId="9" priority="11" operator="between">
      <formula>0.801</formula>
      <formula>100</formula>
    </cfRule>
    <cfRule type="cellIs" dxfId="8" priority="12" operator="between">
      <formula>0</formula>
      <formula>0.8</formula>
    </cfRule>
  </conditionalFormatting>
  <conditionalFormatting sqref="R66">
    <cfRule type="cellIs" dxfId="7" priority="5" operator="lessThan">
      <formula>0</formula>
    </cfRule>
    <cfRule type="cellIs" dxfId="6" priority="6" operator="greaterThanOrEqual">
      <formula>1</formula>
    </cfRule>
    <cfRule type="cellIs" dxfId="5" priority="7" operator="between">
      <formula>0.801</formula>
      <formula>100</formula>
    </cfRule>
    <cfRule type="cellIs" dxfId="4" priority="8" operator="between">
      <formula>0</formula>
      <formula>0.8</formula>
    </cfRule>
  </conditionalFormatting>
  <conditionalFormatting sqref="U66">
    <cfRule type="cellIs" dxfId="3" priority="1" operator="lessThan">
      <formula>0</formula>
    </cfRule>
    <cfRule type="cellIs" dxfId="2" priority="2" operator="greaterThanOrEqual">
      <formula>1</formula>
    </cfRule>
    <cfRule type="cellIs" dxfId="1" priority="3" operator="between">
      <formula>0.801</formula>
      <formula>100</formula>
    </cfRule>
    <cfRule type="cellIs" dxfId="0" priority="4" operator="between">
      <formula>0</formula>
      <formula>0.8</formula>
    </cfRule>
  </conditionalFormatting>
  <pageMargins left="0.7" right="0.7" top="0.78740157499999996" bottom="0.78740157499999996" header="0.3" footer="0.3"/>
  <pageSetup paperSize="9" scale="60" orientation="landscape" horizontalDpi="300" r:id="rId1"/>
  <extLst>
    <ext xmlns:x14="http://schemas.microsoft.com/office/spreadsheetml/2009/9/main" uri="{78C0D931-6437-407d-A8EE-F0AAD7539E65}">
      <x14:conditionalFormattings>
        <x14:conditionalFormatting xmlns:xm="http://schemas.microsoft.com/office/excel/2006/main">
          <x14:cfRule type="dataBar" id="{2914FB3A-AA10-4F84-899E-F8EF6BBAAFAD}">
            <x14:dataBar minLength="0" maxLength="100" gradient="0">
              <x14:cfvo type="autoMin"/>
              <x14:cfvo type="autoMax"/>
              <x14:negativeFillColor rgb="FFFF0000"/>
              <x14:axisColor rgb="FF000000"/>
            </x14:dataBar>
          </x14:cfRule>
          <xm:sqref>E67</xm:sqref>
        </x14:conditionalFormatting>
        <x14:conditionalFormatting xmlns:xm="http://schemas.microsoft.com/office/excel/2006/main">
          <x14:cfRule type="dataBar" id="{DF1AF419-1657-4940-AA08-29DC7436F376}">
            <x14:dataBar minLength="0" maxLength="100" gradient="0">
              <x14:cfvo type="autoMin"/>
              <x14:cfvo type="autoMax"/>
              <x14:negativeFillColor rgb="FFFF0000"/>
              <x14:axisColor rgb="FF000000"/>
            </x14:dataBar>
          </x14:cfRule>
          <x14:cfRule type="dataBar" id="{FB078CFC-31DB-4B69-9903-427150738D22}">
            <x14:dataBar minLength="0" maxLength="100" gradient="0">
              <x14:cfvo type="autoMin"/>
              <x14:cfvo type="autoMax"/>
              <x14:negativeFillColor rgb="FFFF0000"/>
              <x14:axisColor rgb="FF000000"/>
            </x14:dataBar>
          </x14:cfRule>
          <xm:sqref>K67</xm:sqref>
        </x14:conditionalFormatting>
        <x14:conditionalFormatting xmlns:xm="http://schemas.microsoft.com/office/excel/2006/main">
          <x14:cfRule type="dataBar" id="{D521C44D-B732-4565-B6D2-F545AE216616}">
            <x14:dataBar minLength="0" maxLength="100" gradient="0">
              <x14:cfvo type="autoMin"/>
              <x14:cfvo type="autoMax"/>
              <x14:negativeFillColor rgb="FFFF0000"/>
              <x14:axisColor rgb="FF000000"/>
            </x14:dataBar>
          </x14:cfRule>
          <x14:cfRule type="dataBar" id="{7CA3CA11-BEFD-4926-88D9-908089613877}">
            <x14:dataBar minLength="0" maxLength="100" gradient="0">
              <x14:cfvo type="autoMin"/>
              <x14:cfvo type="autoMax"/>
              <x14:negativeFillColor rgb="FFFF0000"/>
              <x14:axisColor rgb="FF000000"/>
            </x14:dataBar>
          </x14:cfRule>
          <xm:sqref>H67</xm:sqref>
        </x14:conditionalFormatting>
        <x14:conditionalFormatting xmlns:xm="http://schemas.microsoft.com/office/excel/2006/main">
          <x14:cfRule type="dataBar" id="{54B2ADF7-681B-4590-8FF6-50F354CF5ECD}">
            <x14:dataBar minLength="0" maxLength="100" gradient="0">
              <x14:cfvo type="autoMin"/>
              <x14:cfvo type="autoMax"/>
              <x14:negativeFillColor rgb="FFFF0000"/>
              <x14:axisColor rgb="FF000000"/>
            </x14:dataBar>
          </x14:cfRule>
          <xm:sqref>O67</xm:sqref>
        </x14:conditionalFormatting>
        <x14:conditionalFormatting xmlns:xm="http://schemas.microsoft.com/office/excel/2006/main">
          <x14:cfRule type="dataBar" id="{898475D6-C4E5-40AE-8E85-B570E47F0408}">
            <x14:dataBar minLength="0" maxLength="100" gradient="0">
              <x14:cfvo type="autoMin"/>
              <x14:cfvo type="autoMax"/>
              <x14:negativeFillColor rgb="FFFF0000"/>
              <x14:axisColor rgb="FF000000"/>
            </x14:dataBar>
          </x14:cfRule>
          <x14:cfRule type="dataBar" id="{561C48CB-3262-4F6C-AC12-DC18F656CFF9}">
            <x14:dataBar minLength="0" maxLength="100" gradient="0">
              <x14:cfvo type="autoMin"/>
              <x14:cfvo type="autoMax"/>
              <x14:negativeFillColor rgb="FFFF0000"/>
              <x14:axisColor rgb="FF000000"/>
            </x14:dataBar>
          </x14:cfRule>
          <xm:sqref>U67</xm:sqref>
        </x14:conditionalFormatting>
        <x14:conditionalFormatting xmlns:xm="http://schemas.microsoft.com/office/excel/2006/main">
          <x14:cfRule type="dataBar" id="{B5775BE2-582C-444A-BE5C-A7A5E63AB6EE}">
            <x14:dataBar minLength="0" maxLength="100" gradient="0">
              <x14:cfvo type="autoMin"/>
              <x14:cfvo type="autoMax"/>
              <x14:negativeFillColor rgb="FFFF0000"/>
              <x14:axisColor rgb="FF000000"/>
            </x14:dataBar>
          </x14:cfRule>
          <x14:cfRule type="dataBar" id="{547500D0-B249-42C9-8552-F33632EA6E42}">
            <x14:dataBar minLength="0" maxLength="100" gradient="0">
              <x14:cfvo type="autoMin"/>
              <x14:cfvo type="autoMax"/>
              <x14:negativeFillColor rgb="FFFF0000"/>
              <x14:axisColor rgb="FF000000"/>
            </x14:dataBar>
          </x14:cfRule>
          <xm:sqref>R67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O49"/>
  <sheetViews>
    <sheetView topLeftCell="A5" workbookViewId="0">
      <selection activeCell="H8" sqref="H8"/>
    </sheetView>
  </sheetViews>
  <sheetFormatPr baseColWidth="10" defaultColWidth="11.44140625" defaultRowHeight="14.4" x14ac:dyDescent="0.3"/>
  <cols>
    <col min="1" max="1" width="20.109375" style="56" customWidth="1"/>
    <col min="2" max="2" width="13.5546875" style="56" customWidth="1"/>
    <col min="3" max="4" width="14.33203125" style="56" bestFit="1" customWidth="1"/>
    <col min="5" max="6" width="9.109375" style="56" customWidth="1"/>
    <col min="7" max="7" width="13.5546875" style="56" customWidth="1"/>
    <col min="8" max="8" width="17.33203125" style="56" customWidth="1"/>
    <col min="9" max="9" width="11" style="56" customWidth="1"/>
    <col min="10" max="10" width="13.5546875" style="56" customWidth="1"/>
    <col min="11" max="11" width="14.6640625" style="56" customWidth="1"/>
    <col min="12" max="12" width="44.6640625" style="56" customWidth="1"/>
    <col min="13" max="13" width="11.44140625" style="56"/>
    <col min="14" max="15" width="0" style="56" hidden="1" customWidth="1"/>
    <col min="16" max="16384" width="11.44140625" style="56"/>
  </cols>
  <sheetData>
    <row r="1" spans="1:15" ht="24" thickBot="1" x14ac:dyDescent="0.5">
      <c r="A1" s="109" t="s">
        <v>46</v>
      </c>
      <c r="C1" s="167"/>
      <c r="D1" s="168"/>
      <c r="E1" s="168"/>
      <c r="F1" s="168"/>
      <c r="G1" s="168"/>
      <c r="H1" s="168"/>
      <c r="I1" s="168"/>
      <c r="J1" s="168"/>
      <c r="K1" s="168"/>
      <c r="L1" s="169"/>
    </row>
    <row r="2" spans="1:15" ht="15" thickBot="1" x14ac:dyDescent="0.35"/>
    <row r="3" spans="1:15" ht="15" thickBot="1" x14ac:dyDescent="0.35">
      <c r="A3" s="56" t="s">
        <v>19</v>
      </c>
      <c r="B3" s="125"/>
    </row>
    <row r="5" spans="1:15" ht="15" thickBot="1" x14ac:dyDescent="0.35"/>
    <row r="6" spans="1:15" s="62" customFormat="1" x14ac:dyDescent="0.3">
      <c r="A6" s="151" t="s">
        <v>29</v>
      </c>
      <c r="B6" s="152"/>
      <c r="C6" s="153" t="s">
        <v>32</v>
      </c>
      <c r="D6" s="152"/>
      <c r="E6" s="153" t="s">
        <v>35</v>
      </c>
      <c r="F6" s="153"/>
      <c r="G6" s="152"/>
      <c r="H6" s="153" t="s">
        <v>38</v>
      </c>
      <c r="I6" s="153"/>
      <c r="J6" s="152"/>
      <c r="K6" s="110" t="s">
        <v>103</v>
      </c>
      <c r="L6" s="170" t="s">
        <v>39</v>
      </c>
    </row>
    <row r="7" spans="1:15" s="62" customFormat="1" ht="64.5" customHeight="1" thickBot="1" x14ac:dyDescent="0.35">
      <c r="A7" s="111" t="s">
        <v>30</v>
      </c>
      <c r="B7" s="112" t="s">
        <v>31</v>
      </c>
      <c r="C7" s="113" t="s">
        <v>33</v>
      </c>
      <c r="D7" s="112" t="s">
        <v>34</v>
      </c>
      <c r="E7" s="113" t="s">
        <v>36</v>
      </c>
      <c r="F7" s="114" t="s">
        <v>43</v>
      </c>
      <c r="G7" s="112" t="s">
        <v>37</v>
      </c>
      <c r="H7" s="115" t="s">
        <v>121</v>
      </c>
      <c r="I7" s="114" t="s">
        <v>117</v>
      </c>
      <c r="J7" s="116" t="s">
        <v>118</v>
      </c>
      <c r="K7" s="117" t="s">
        <v>119</v>
      </c>
      <c r="L7" s="171"/>
      <c r="O7" s="62" t="s">
        <v>38</v>
      </c>
    </row>
    <row r="8" spans="1:15" ht="15" customHeight="1" x14ac:dyDescent="0.3">
      <c r="A8" s="71"/>
      <c r="B8" s="72"/>
      <c r="C8" s="90"/>
      <c r="D8" s="91"/>
      <c r="E8" s="89"/>
      <c r="F8" s="73"/>
      <c r="G8" s="74"/>
      <c r="H8" s="75"/>
      <c r="I8" s="73"/>
      <c r="J8" s="91"/>
      <c r="K8" s="98" t="str">
        <f>IF(H8="Endfällig",D8*E8,IF(H8="Annuität",J8*I8,IF(H8="Tilgung",((I8*J8)+(D8*E8)),"nicht definiert")))</f>
        <v>nicht definiert</v>
      </c>
      <c r="L8" s="86"/>
      <c r="O8" s="56" t="s">
        <v>76</v>
      </c>
    </row>
    <row r="9" spans="1:15" x14ac:dyDescent="0.3">
      <c r="A9" s="76"/>
      <c r="B9" s="77"/>
      <c r="C9" s="92"/>
      <c r="D9" s="93"/>
      <c r="E9" s="135"/>
      <c r="F9" s="78"/>
      <c r="G9" s="79"/>
      <c r="H9" s="80"/>
      <c r="I9" s="78"/>
      <c r="J9" s="93"/>
      <c r="K9" s="98" t="str">
        <f t="shared" ref="K9:K27" si="0">IF(H9="Endfällig",D9*E9,IF(H9="Annuität",J9*I9,IF(H9="Tilgung",((I9*J9)+(D9*E9)),"nicht definiert")))</f>
        <v>nicht definiert</v>
      </c>
      <c r="L9" s="87"/>
      <c r="N9" s="56" t="s">
        <v>122</v>
      </c>
      <c r="O9" s="56" t="s">
        <v>77</v>
      </c>
    </row>
    <row r="10" spans="1:15" x14ac:dyDescent="0.3">
      <c r="A10" s="76"/>
      <c r="B10" s="77"/>
      <c r="C10" s="92"/>
      <c r="D10" s="93"/>
      <c r="E10" s="135"/>
      <c r="F10" s="78"/>
      <c r="G10" s="79"/>
      <c r="H10" s="80"/>
      <c r="I10" s="78"/>
      <c r="J10" s="93"/>
      <c r="K10" s="98" t="str">
        <f t="shared" si="0"/>
        <v>nicht definiert</v>
      </c>
      <c r="L10" s="87"/>
      <c r="N10" s="56" t="s">
        <v>75</v>
      </c>
    </row>
    <row r="11" spans="1:15" x14ac:dyDescent="0.3">
      <c r="A11" s="76"/>
      <c r="B11" s="77"/>
      <c r="C11" s="92"/>
      <c r="D11" s="93"/>
      <c r="E11" s="136"/>
      <c r="F11" s="78"/>
      <c r="G11" s="79"/>
      <c r="H11" s="80"/>
      <c r="I11" s="78"/>
      <c r="J11" s="93"/>
      <c r="K11" s="98" t="str">
        <f t="shared" si="0"/>
        <v>nicht definiert</v>
      </c>
      <c r="L11" s="87"/>
    </row>
    <row r="12" spans="1:15" x14ac:dyDescent="0.3">
      <c r="A12" s="76"/>
      <c r="B12" s="77"/>
      <c r="C12" s="92"/>
      <c r="D12" s="93"/>
      <c r="E12" s="136"/>
      <c r="F12" s="78"/>
      <c r="G12" s="79"/>
      <c r="H12" s="80"/>
      <c r="I12" s="78"/>
      <c r="J12" s="93"/>
      <c r="K12" s="98" t="str">
        <f t="shared" si="0"/>
        <v>nicht definiert</v>
      </c>
      <c r="L12" s="87"/>
    </row>
    <row r="13" spans="1:15" x14ac:dyDescent="0.3">
      <c r="A13" s="76"/>
      <c r="B13" s="77"/>
      <c r="C13" s="92"/>
      <c r="D13" s="93"/>
      <c r="E13" s="136"/>
      <c r="F13" s="78"/>
      <c r="G13" s="79"/>
      <c r="H13" s="80"/>
      <c r="I13" s="78"/>
      <c r="J13" s="93"/>
      <c r="K13" s="98" t="str">
        <f t="shared" si="0"/>
        <v>nicht definiert</v>
      </c>
      <c r="L13" s="87"/>
    </row>
    <row r="14" spans="1:15" x14ac:dyDescent="0.3">
      <c r="A14" s="76"/>
      <c r="B14" s="77"/>
      <c r="C14" s="92"/>
      <c r="D14" s="93"/>
      <c r="E14" s="136"/>
      <c r="F14" s="78"/>
      <c r="G14" s="79"/>
      <c r="H14" s="80"/>
      <c r="I14" s="78"/>
      <c r="J14" s="93"/>
      <c r="K14" s="98" t="str">
        <f t="shared" si="0"/>
        <v>nicht definiert</v>
      </c>
      <c r="L14" s="87"/>
    </row>
    <row r="15" spans="1:15" x14ac:dyDescent="0.3">
      <c r="A15" s="76"/>
      <c r="B15" s="77"/>
      <c r="C15" s="92"/>
      <c r="D15" s="93"/>
      <c r="E15" s="136"/>
      <c r="F15" s="78"/>
      <c r="G15" s="79"/>
      <c r="H15" s="80"/>
      <c r="I15" s="78"/>
      <c r="J15" s="93"/>
      <c r="K15" s="98" t="str">
        <f t="shared" si="0"/>
        <v>nicht definiert</v>
      </c>
      <c r="L15" s="87"/>
    </row>
    <row r="16" spans="1:15" x14ac:dyDescent="0.3">
      <c r="A16" s="76"/>
      <c r="B16" s="77"/>
      <c r="C16" s="92"/>
      <c r="D16" s="93"/>
      <c r="E16" s="136"/>
      <c r="F16" s="78"/>
      <c r="G16" s="79"/>
      <c r="H16" s="80"/>
      <c r="I16" s="78"/>
      <c r="J16" s="93"/>
      <c r="K16" s="98" t="str">
        <f t="shared" si="0"/>
        <v>nicht definiert</v>
      </c>
      <c r="L16" s="87"/>
    </row>
    <row r="17" spans="1:12" x14ac:dyDescent="0.3">
      <c r="A17" s="76"/>
      <c r="B17" s="77"/>
      <c r="C17" s="92"/>
      <c r="D17" s="93"/>
      <c r="E17" s="136"/>
      <c r="F17" s="78"/>
      <c r="G17" s="79"/>
      <c r="H17" s="80"/>
      <c r="I17" s="78"/>
      <c r="J17" s="93"/>
      <c r="K17" s="98" t="str">
        <f t="shared" si="0"/>
        <v>nicht definiert</v>
      </c>
      <c r="L17" s="87"/>
    </row>
    <row r="18" spans="1:12" x14ac:dyDescent="0.3">
      <c r="A18" s="76"/>
      <c r="B18" s="77"/>
      <c r="C18" s="92"/>
      <c r="D18" s="93"/>
      <c r="E18" s="136"/>
      <c r="F18" s="78"/>
      <c r="G18" s="79"/>
      <c r="H18" s="80"/>
      <c r="I18" s="78"/>
      <c r="J18" s="93"/>
      <c r="K18" s="98" t="str">
        <f t="shared" si="0"/>
        <v>nicht definiert</v>
      </c>
      <c r="L18" s="87"/>
    </row>
    <row r="19" spans="1:12" x14ac:dyDescent="0.3">
      <c r="A19" s="76"/>
      <c r="B19" s="77"/>
      <c r="C19" s="92"/>
      <c r="D19" s="93"/>
      <c r="E19" s="136"/>
      <c r="F19" s="78"/>
      <c r="G19" s="79"/>
      <c r="H19" s="80"/>
      <c r="I19" s="78"/>
      <c r="J19" s="93"/>
      <c r="K19" s="98" t="str">
        <f t="shared" si="0"/>
        <v>nicht definiert</v>
      </c>
      <c r="L19" s="87"/>
    </row>
    <row r="20" spans="1:12" x14ac:dyDescent="0.3">
      <c r="A20" s="76"/>
      <c r="B20" s="77"/>
      <c r="C20" s="92"/>
      <c r="D20" s="93"/>
      <c r="E20" s="136"/>
      <c r="F20" s="78"/>
      <c r="G20" s="79"/>
      <c r="H20" s="80"/>
      <c r="I20" s="78"/>
      <c r="J20" s="93"/>
      <c r="K20" s="98" t="str">
        <f t="shared" si="0"/>
        <v>nicht definiert</v>
      </c>
      <c r="L20" s="87"/>
    </row>
    <row r="21" spans="1:12" x14ac:dyDescent="0.3">
      <c r="A21" s="76"/>
      <c r="B21" s="77"/>
      <c r="C21" s="92"/>
      <c r="D21" s="93"/>
      <c r="E21" s="136"/>
      <c r="F21" s="78"/>
      <c r="G21" s="79"/>
      <c r="H21" s="80"/>
      <c r="I21" s="78"/>
      <c r="J21" s="93"/>
      <c r="K21" s="98" t="str">
        <f t="shared" si="0"/>
        <v>nicht definiert</v>
      </c>
      <c r="L21" s="87"/>
    </row>
    <row r="22" spans="1:12" x14ac:dyDescent="0.3">
      <c r="A22" s="76"/>
      <c r="B22" s="77"/>
      <c r="C22" s="92"/>
      <c r="D22" s="93"/>
      <c r="E22" s="136"/>
      <c r="F22" s="78"/>
      <c r="G22" s="79"/>
      <c r="H22" s="80"/>
      <c r="I22" s="78"/>
      <c r="J22" s="93"/>
      <c r="K22" s="98" t="str">
        <f t="shared" si="0"/>
        <v>nicht definiert</v>
      </c>
      <c r="L22" s="87"/>
    </row>
    <row r="23" spans="1:12" x14ac:dyDescent="0.3">
      <c r="A23" s="76"/>
      <c r="B23" s="77"/>
      <c r="C23" s="92"/>
      <c r="D23" s="93"/>
      <c r="E23" s="136"/>
      <c r="F23" s="78"/>
      <c r="G23" s="79"/>
      <c r="H23" s="80"/>
      <c r="I23" s="78"/>
      <c r="J23" s="93"/>
      <c r="K23" s="98" t="str">
        <f t="shared" si="0"/>
        <v>nicht definiert</v>
      </c>
      <c r="L23" s="87"/>
    </row>
    <row r="24" spans="1:12" x14ac:dyDescent="0.3">
      <c r="A24" s="76"/>
      <c r="B24" s="77"/>
      <c r="C24" s="92"/>
      <c r="D24" s="93"/>
      <c r="E24" s="136"/>
      <c r="F24" s="78"/>
      <c r="G24" s="79"/>
      <c r="H24" s="80"/>
      <c r="I24" s="78"/>
      <c r="J24" s="93"/>
      <c r="K24" s="98" t="str">
        <f t="shared" si="0"/>
        <v>nicht definiert</v>
      </c>
      <c r="L24" s="87"/>
    </row>
    <row r="25" spans="1:12" x14ac:dyDescent="0.3">
      <c r="A25" s="76"/>
      <c r="B25" s="77"/>
      <c r="C25" s="92"/>
      <c r="D25" s="93"/>
      <c r="E25" s="136"/>
      <c r="F25" s="78"/>
      <c r="G25" s="79"/>
      <c r="H25" s="80"/>
      <c r="I25" s="78"/>
      <c r="J25" s="93"/>
      <c r="K25" s="98" t="str">
        <f t="shared" si="0"/>
        <v>nicht definiert</v>
      </c>
      <c r="L25" s="87"/>
    </row>
    <row r="26" spans="1:12" x14ac:dyDescent="0.3">
      <c r="A26" s="76"/>
      <c r="B26" s="77"/>
      <c r="C26" s="92"/>
      <c r="D26" s="93"/>
      <c r="E26" s="136"/>
      <c r="F26" s="78"/>
      <c r="G26" s="79"/>
      <c r="H26" s="80"/>
      <c r="I26" s="78"/>
      <c r="J26" s="93"/>
      <c r="K26" s="98" t="str">
        <f t="shared" si="0"/>
        <v>nicht definiert</v>
      </c>
      <c r="L26" s="87"/>
    </row>
    <row r="27" spans="1:12" ht="15" thickBot="1" x14ac:dyDescent="0.35">
      <c r="A27" s="81"/>
      <c r="B27" s="82"/>
      <c r="C27" s="94"/>
      <c r="D27" s="95"/>
      <c r="E27" s="137"/>
      <c r="F27" s="78"/>
      <c r="G27" s="84"/>
      <c r="H27" s="85"/>
      <c r="I27" s="83"/>
      <c r="J27" s="95"/>
      <c r="K27" s="98" t="str">
        <f t="shared" si="0"/>
        <v>nicht definiert</v>
      </c>
      <c r="L27" s="88"/>
    </row>
    <row r="28" spans="1:12" ht="15" thickBot="1" x14ac:dyDescent="0.35">
      <c r="A28" s="154" t="s">
        <v>44</v>
      </c>
      <c r="B28" s="155"/>
      <c r="C28" s="96">
        <f>SUM(C8:C26)</f>
        <v>0</v>
      </c>
      <c r="D28" s="97">
        <f>SUM(D8:D27)</f>
        <v>0</v>
      </c>
      <c r="E28" s="118"/>
      <c r="F28" s="118"/>
      <c r="G28" s="118"/>
      <c r="H28" s="119"/>
      <c r="I28" s="118"/>
      <c r="J28" s="97">
        <f>SUM(J8:J27)</f>
        <v>0</v>
      </c>
      <c r="K28" s="97">
        <f>SUM(K8:K27)</f>
        <v>0</v>
      </c>
    </row>
    <row r="31" spans="1:12" ht="15" thickBot="1" x14ac:dyDescent="0.35"/>
    <row r="32" spans="1:12" s="122" customFormat="1" ht="14.4" customHeight="1" x14ac:dyDescent="0.3">
      <c r="A32" s="145" t="s">
        <v>40</v>
      </c>
      <c r="B32" s="146"/>
      <c r="C32" s="120" t="s">
        <v>32</v>
      </c>
      <c r="D32" s="121"/>
      <c r="E32" s="147" t="s">
        <v>70</v>
      </c>
      <c r="F32" s="156" t="s">
        <v>80</v>
      </c>
      <c r="G32" s="156" t="s">
        <v>120</v>
      </c>
      <c r="H32" s="175" t="s">
        <v>39</v>
      </c>
      <c r="I32" s="147"/>
      <c r="J32" s="147"/>
      <c r="K32" s="170"/>
    </row>
    <row r="33" spans="1:11" s="122" customFormat="1" ht="29.4" thickBot="1" x14ac:dyDescent="0.35">
      <c r="A33" s="111" t="s">
        <v>30</v>
      </c>
      <c r="B33" s="123" t="s">
        <v>41</v>
      </c>
      <c r="C33" s="111" t="s">
        <v>42</v>
      </c>
      <c r="D33" s="116" t="s">
        <v>45</v>
      </c>
      <c r="E33" s="148"/>
      <c r="F33" s="157"/>
      <c r="G33" s="157"/>
      <c r="H33" s="176"/>
      <c r="I33" s="148"/>
      <c r="J33" s="148"/>
      <c r="K33" s="171"/>
    </row>
    <row r="34" spans="1:11" x14ac:dyDescent="0.3">
      <c r="A34" s="71"/>
      <c r="B34" s="99"/>
      <c r="C34" s="105"/>
      <c r="D34" s="91"/>
      <c r="E34" s="100"/>
      <c r="F34" s="138"/>
      <c r="G34" s="108">
        <f>IF(D34&gt;C34,D34*F34,C34*F34)</f>
        <v>0</v>
      </c>
      <c r="H34" s="172"/>
      <c r="I34" s="173"/>
      <c r="J34" s="173"/>
      <c r="K34" s="174"/>
    </row>
    <row r="35" spans="1:11" x14ac:dyDescent="0.3">
      <c r="A35" s="76"/>
      <c r="B35" s="101"/>
      <c r="C35" s="106"/>
      <c r="D35" s="93"/>
      <c r="E35" s="102"/>
      <c r="F35" s="139"/>
      <c r="G35" s="108">
        <f t="shared" ref="G35:G42" si="1">IF(D35&gt;C35,D35*F35,C35*F35)</f>
        <v>0</v>
      </c>
      <c r="H35" s="161"/>
      <c r="I35" s="162"/>
      <c r="J35" s="162"/>
      <c r="K35" s="163"/>
    </row>
    <row r="36" spans="1:11" x14ac:dyDescent="0.3">
      <c r="A36" s="76"/>
      <c r="B36" s="101"/>
      <c r="C36" s="106"/>
      <c r="D36" s="93"/>
      <c r="E36" s="102"/>
      <c r="F36" s="140"/>
      <c r="G36" s="108">
        <f t="shared" si="1"/>
        <v>0</v>
      </c>
      <c r="H36" s="158"/>
      <c r="I36" s="159"/>
      <c r="J36" s="159"/>
      <c r="K36" s="160"/>
    </row>
    <row r="37" spans="1:11" x14ac:dyDescent="0.3">
      <c r="A37" s="76"/>
      <c r="B37" s="101"/>
      <c r="C37" s="106"/>
      <c r="D37" s="93"/>
      <c r="E37" s="102"/>
      <c r="F37" s="140"/>
      <c r="G37" s="108">
        <f t="shared" si="1"/>
        <v>0</v>
      </c>
      <c r="H37" s="158"/>
      <c r="I37" s="159"/>
      <c r="J37" s="159"/>
      <c r="K37" s="160"/>
    </row>
    <row r="38" spans="1:11" x14ac:dyDescent="0.3">
      <c r="A38" s="76"/>
      <c r="B38" s="101"/>
      <c r="C38" s="106"/>
      <c r="D38" s="93"/>
      <c r="E38" s="102"/>
      <c r="F38" s="140"/>
      <c r="G38" s="108">
        <f t="shared" si="1"/>
        <v>0</v>
      </c>
      <c r="H38" s="158"/>
      <c r="I38" s="159"/>
      <c r="J38" s="159"/>
      <c r="K38" s="160"/>
    </row>
    <row r="39" spans="1:11" x14ac:dyDescent="0.3">
      <c r="A39" s="76"/>
      <c r="B39" s="101"/>
      <c r="C39" s="106"/>
      <c r="D39" s="93"/>
      <c r="E39" s="102"/>
      <c r="F39" s="140"/>
      <c r="G39" s="108">
        <f t="shared" si="1"/>
        <v>0</v>
      </c>
      <c r="H39" s="158"/>
      <c r="I39" s="159"/>
      <c r="J39" s="159"/>
      <c r="K39" s="160"/>
    </row>
    <row r="40" spans="1:11" x14ac:dyDescent="0.3">
      <c r="A40" s="76"/>
      <c r="B40" s="101"/>
      <c r="C40" s="106"/>
      <c r="D40" s="93"/>
      <c r="E40" s="102"/>
      <c r="F40" s="140"/>
      <c r="G40" s="108">
        <f t="shared" si="1"/>
        <v>0</v>
      </c>
      <c r="H40" s="158"/>
      <c r="I40" s="159"/>
      <c r="J40" s="159"/>
      <c r="K40" s="160"/>
    </row>
    <row r="41" spans="1:11" x14ac:dyDescent="0.3">
      <c r="A41" s="76"/>
      <c r="B41" s="101"/>
      <c r="C41" s="106"/>
      <c r="D41" s="93"/>
      <c r="E41" s="102"/>
      <c r="F41" s="140"/>
      <c r="G41" s="108">
        <f t="shared" si="1"/>
        <v>0</v>
      </c>
      <c r="H41" s="161"/>
      <c r="I41" s="162"/>
      <c r="J41" s="162"/>
      <c r="K41" s="163"/>
    </row>
    <row r="42" spans="1:11" ht="15" thickBot="1" x14ac:dyDescent="0.35">
      <c r="A42" s="81"/>
      <c r="B42" s="103"/>
      <c r="C42" s="107"/>
      <c r="D42" s="95"/>
      <c r="E42" s="104"/>
      <c r="F42" s="141"/>
      <c r="G42" s="108">
        <f t="shared" si="1"/>
        <v>0</v>
      </c>
      <c r="H42" s="164"/>
      <c r="I42" s="165"/>
      <c r="J42" s="165"/>
      <c r="K42" s="166"/>
    </row>
    <row r="43" spans="1:11" ht="15" thickBot="1" x14ac:dyDescent="0.35">
      <c r="A43" s="149" t="s">
        <v>44</v>
      </c>
      <c r="B43" s="150"/>
      <c r="C43" s="97">
        <f>SUM(C34:C42)</f>
        <v>0</v>
      </c>
      <c r="D43" s="97">
        <f>SUM(D34:D42)</f>
        <v>0</v>
      </c>
      <c r="G43" s="97">
        <f>SUM(G34:G42)</f>
        <v>0</v>
      </c>
    </row>
    <row r="48" spans="1:11" x14ac:dyDescent="0.3">
      <c r="A48" s="124"/>
      <c r="B48" s="124"/>
    </row>
    <row r="49" spans="1:2" x14ac:dyDescent="0.3">
      <c r="A49" s="56" t="s">
        <v>47</v>
      </c>
      <c r="B49" s="56" t="s">
        <v>48</v>
      </c>
    </row>
  </sheetData>
  <sheetProtection selectLockedCells="1"/>
  <mergeCells count="22">
    <mergeCell ref="H40:K40"/>
    <mergeCell ref="H41:K41"/>
    <mergeCell ref="H42:K42"/>
    <mergeCell ref="C1:L1"/>
    <mergeCell ref="H6:J6"/>
    <mergeCell ref="L6:L7"/>
    <mergeCell ref="G32:G33"/>
    <mergeCell ref="H34:K34"/>
    <mergeCell ref="H32:K33"/>
    <mergeCell ref="H35:K35"/>
    <mergeCell ref="H36:K36"/>
    <mergeCell ref="H37:K37"/>
    <mergeCell ref="H38:K38"/>
    <mergeCell ref="H39:K39"/>
    <mergeCell ref="A32:B32"/>
    <mergeCell ref="E32:E33"/>
    <mergeCell ref="A43:B43"/>
    <mergeCell ref="A6:B6"/>
    <mergeCell ref="C6:D6"/>
    <mergeCell ref="E6:G6"/>
    <mergeCell ref="A28:B28"/>
    <mergeCell ref="F32:F33"/>
  </mergeCells>
  <dataValidations count="2">
    <dataValidation type="list" allowBlank="1" showInputMessage="1" showErrorMessage="1" sqref="H8:H27" xr:uid="{00000000-0002-0000-0200-000000000000}">
      <formula1>$O$7:$O$9</formula1>
    </dataValidation>
    <dataValidation type="list" allowBlank="1" showInputMessage="1" showErrorMessage="1" sqref="F9:F27" xr:uid="{00000000-0002-0000-0200-000001000000}">
      <formula1>$N$9:$N$10</formula1>
    </dataValidation>
  </dataValidations>
  <pageMargins left="0.7" right="0.7" top="0.78740157499999996" bottom="0.78740157499999996" header="0.3" footer="0.3"/>
  <pageSetup paperSize="9" scale="81"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Z72"/>
  <sheetViews>
    <sheetView showGridLines="0" tabSelected="1" zoomScale="90" zoomScaleNormal="90" workbookViewId="0">
      <pane ySplit="7" topLeftCell="A15" activePane="bottomLeft" state="frozen"/>
      <selection pane="bottomLeft" activeCell="H2" sqref="H2"/>
    </sheetView>
  </sheetViews>
  <sheetFormatPr baseColWidth="10" defaultColWidth="11.44140625" defaultRowHeight="13.2" x14ac:dyDescent="0.25"/>
  <cols>
    <col min="1" max="4" width="2.6640625" style="6" customWidth="1"/>
    <col min="5" max="5" width="22.6640625" style="6" customWidth="1"/>
    <col min="6" max="6" width="2.33203125" style="6" customWidth="1"/>
    <col min="7" max="11" width="12.6640625" style="6" customWidth="1"/>
    <col min="12" max="13" width="12.88671875" style="6" customWidth="1"/>
    <col min="14" max="14" width="12.6640625" style="6" customWidth="1"/>
    <col min="15" max="16" width="12.88671875" style="6" customWidth="1"/>
    <col min="17" max="17" width="12.6640625" style="6" customWidth="1"/>
    <col min="18" max="18" width="12.88671875" style="6" customWidth="1"/>
    <col min="19" max="23" width="12.6640625" style="6" customWidth="1"/>
    <col min="24" max="24" width="17.5546875" style="6" customWidth="1"/>
    <col min="25" max="26" width="2.6640625" style="6" customWidth="1"/>
    <col min="27" max="16384" width="11.44140625" style="6"/>
  </cols>
  <sheetData>
    <row r="1" spans="1:26" x14ac:dyDescent="0.25">
      <c r="A1" s="3"/>
      <c r="B1" s="4"/>
      <c r="C1" s="4"/>
      <c r="D1" s="4"/>
      <c r="E1" s="4"/>
      <c r="F1" s="4"/>
      <c r="G1" s="4"/>
      <c r="H1" s="4"/>
      <c r="I1" s="4"/>
      <c r="J1" s="4"/>
      <c r="K1" s="4"/>
      <c r="L1" s="4"/>
      <c r="M1" s="4"/>
      <c r="N1" s="4"/>
      <c r="O1" s="4"/>
      <c r="P1" s="4"/>
      <c r="Q1" s="4"/>
      <c r="R1" s="4"/>
      <c r="S1" s="4"/>
      <c r="T1" s="4"/>
      <c r="U1" s="4"/>
      <c r="V1" s="4"/>
      <c r="W1" s="4"/>
      <c r="X1" s="4"/>
      <c r="Y1" s="4"/>
      <c r="Z1" s="5"/>
    </row>
    <row r="2" spans="1:26" x14ac:dyDescent="0.25">
      <c r="A2" s="7"/>
      <c r="B2" s="8"/>
      <c r="C2" s="8"/>
      <c r="D2" s="8"/>
      <c r="E2" s="8"/>
      <c r="F2" s="8"/>
      <c r="G2" s="8"/>
      <c r="H2" s="8"/>
      <c r="I2" s="8"/>
      <c r="J2" s="8"/>
      <c r="K2" s="8"/>
      <c r="L2" s="8"/>
      <c r="M2" s="8"/>
      <c r="N2" s="8"/>
      <c r="O2" s="8"/>
      <c r="P2" s="8"/>
      <c r="Q2" s="8"/>
      <c r="R2" s="8"/>
      <c r="S2" s="8"/>
      <c r="T2" s="8"/>
      <c r="U2" s="8"/>
      <c r="V2" s="8"/>
      <c r="W2" s="8"/>
      <c r="X2" s="8"/>
      <c r="Y2" s="8"/>
      <c r="Z2" s="9"/>
    </row>
    <row r="3" spans="1:26" ht="17.399999999999999" x14ac:dyDescent="0.3">
      <c r="A3" s="7"/>
      <c r="B3" s="8"/>
      <c r="C3" s="179" t="s">
        <v>21</v>
      </c>
      <c r="D3" s="179"/>
      <c r="E3" s="179"/>
      <c r="F3" s="179"/>
      <c r="G3" s="179"/>
      <c r="H3" s="8"/>
      <c r="I3" s="10" t="s">
        <v>18</v>
      </c>
      <c r="J3" s="180"/>
      <c r="K3" s="180"/>
      <c r="L3" s="180"/>
      <c r="M3" s="180"/>
      <c r="N3" s="180"/>
      <c r="O3" s="180"/>
      <c r="P3" s="180"/>
      <c r="Q3" s="180"/>
      <c r="R3" s="180"/>
      <c r="S3" s="8"/>
      <c r="T3" s="8"/>
      <c r="U3" s="11" t="s">
        <v>19</v>
      </c>
      <c r="V3" s="181"/>
      <c r="W3" s="181"/>
      <c r="X3" s="181"/>
      <c r="Y3" s="8"/>
      <c r="Z3" s="9"/>
    </row>
    <row r="4" spans="1:26" x14ac:dyDescent="0.25">
      <c r="A4" s="7"/>
      <c r="B4" s="8"/>
      <c r="C4" s="8"/>
      <c r="D4" s="8"/>
      <c r="E4" s="8"/>
      <c r="F4" s="8"/>
      <c r="G4" s="8"/>
      <c r="H4" s="8"/>
      <c r="I4" s="8"/>
      <c r="J4" s="8"/>
      <c r="K4" s="8"/>
      <c r="L4" s="8"/>
      <c r="M4" s="8"/>
      <c r="N4" s="8"/>
      <c r="O4" s="8"/>
      <c r="P4" s="8"/>
      <c r="Q4" s="8"/>
      <c r="R4" s="8"/>
      <c r="S4" s="8"/>
      <c r="T4" s="8"/>
      <c r="U4" s="8"/>
      <c r="V4" s="8"/>
      <c r="W4" s="8"/>
      <c r="X4" s="8"/>
      <c r="Y4" s="8"/>
      <c r="Z4" s="9"/>
    </row>
    <row r="5" spans="1:26" ht="6" customHeight="1" thickBot="1" x14ac:dyDescent="0.3">
      <c r="A5" s="7"/>
      <c r="B5" s="12"/>
      <c r="C5" s="12"/>
      <c r="D5" s="12"/>
      <c r="E5" s="12"/>
      <c r="F5" s="12"/>
      <c r="G5" s="12"/>
      <c r="H5" s="12"/>
      <c r="I5" s="12"/>
      <c r="J5" s="12"/>
      <c r="K5" s="12"/>
      <c r="L5" s="12"/>
      <c r="M5" s="12"/>
      <c r="N5" s="12"/>
      <c r="O5" s="12"/>
      <c r="P5" s="12"/>
      <c r="Q5" s="12"/>
      <c r="R5" s="12"/>
      <c r="S5" s="12"/>
      <c r="T5" s="12"/>
      <c r="U5" s="12"/>
      <c r="V5" s="12"/>
      <c r="W5" s="12"/>
      <c r="X5" s="12"/>
      <c r="Y5" s="12"/>
      <c r="Z5" s="9"/>
    </row>
    <row r="6" spans="1:26" ht="6" customHeight="1" x14ac:dyDescent="0.25">
      <c r="A6" s="7"/>
      <c r="B6" s="12"/>
      <c r="C6" s="13"/>
      <c r="D6" s="13"/>
      <c r="E6" s="13"/>
      <c r="F6" s="13"/>
      <c r="G6" s="13"/>
      <c r="H6" s="13"/>
      <c r="I6" s="13"/>
      <c r="J6" s="13"/>
      <c r="K6" s="13"/>
      <c r="L6" s="13"/>
      <c r="M6" s="13"/>
      <c r="N6" s="13"/>
      <c r="O6" s="13"/>
      <c r="P6" s="13"/>
      <c r="Q6" s="13"/>
      <c r="R6" s="13"/>
      <c r="S6" s="13"/>
      <c r="T6" s="13"/>
      <c r="U6" s="13"/>
      <c r="V6" s="13"/>
      <c r="W6" s="13"/>
      <c r="X6" s="13"/>
      <c r="Y6" s="12"/>
      <c r="Z6" s="9"/>
    </row>
    <row r="7" spans="1:26" ht="15" x14ac:dyDescent="0.25">
      <c r="A7" s="7"/>
      <c r="B7" s="12"/>
      <c r="C7" s="177" t="s">
        <v>26</v>
      </c>
      <c r="D7" s="12"/>
      <c r="E7" s="14" t="s">
        <v>17</v>
      </c>
      <c r="F7" s="14"/>
      <c r="G7" s="126">
        <v>43983</v>
      </c>
      <c r="H7" s="1">
        <f>IF(G7="","",EDATE(G7,1))</f>
        <v>44013</v>
      </c>
      <c r="I7" s="1">
        <f t="shared" ref="I7:W7" si="0">IF(H7="","",EDATE(H7,1))</f>
        <v>44044</v>
      </c>
      <c r="J7" s="1">
        <f t="shared" si="0"/>
        <v>44075</v>
      </c>
      <c r="K7" s="1">
        <f t="shared" si="0"/>
        <v>44105</v>
      </c>
      <c r="L7" s="1">
        <f t="shared" si="0"/>
        <v>44136</v>
      </c>
      <c r="M7" s="1">
        <f t="shared" si="0"/>
        <v>44166</v>
      </c>
      <c r="N7" s="1">
        <f t="shared" si="0"/>
        <v>44197</v>
      </c>
      <c r="O7" s="1">
        <f t="shared" si="0"/>
        <v>44228</v>
      </c>
      <c r="P7" s="1">
        <f t="shared" si="0"/>
        <v>44256</v>
      </c>
      <c r="Q7" s="1">
        <f t="shared" si="0"/>
        <v>44287</v>
      </c>
      <c r="R7" s="1">
        <f t="shared" si="0"/>
        <v>44317</v>
      </c>
      <c r="S7" s="1">
        <f t="shared" si="0"/>
        <v>44348</v>
      </c>
      <c r="T7" s="1">
        <f t="shared" si="0"/>
        <v>44378</v>
      </c>
      <c r="U7" s="1">
        <f t="shared" si="0"/>
        <v>44409</v>
      </c>
      <c r="V7" s="1">
        <f t="shared" si="0"/>
        <v>44440</v>
      </c>
      <c r="W7" s="1">
        <f t="shared" si="0"/>
        <v>44470</v>
      </c>
      <c r="X7" s="15"/>
      <c r="Y7" s="12"/>
      <c r="Z7" s="9"/>
    </row>
    <row r="8" spans="1:26" ht="6" customHeight="1" x14ac:dyDescent="0.25">
      <c r="A8" s="7"/>
      <c r="B8" s="12"/>
      <c r="C8" s="177"/>
      <c r="D8" s="12"/>
      <c r="E8" s="14"/>
      <c r="F8" s="14"/>
      <c r="G8" s="12"/>
      <c r="H8" s="12"/>
      <c r="I8" s="12"/>
      <c r="J8" s="12"/>
      <c r="K8" s="12"/>
      <c r="L8" s="12"/>
      <c r="M8" s="12"/>
      <c r="N8" s="12"/>
      <c r="O8" s="12"/>
      <c r="P8" s="12"/>
      <c r="Q8" s="12"/>
      <c r="R8" s="12"/>
      <c r="S8" s="12"/>
      <c r="T8" s="12"/>
      <c r="U8" s="12"/>
      <c r="V8" s="12"/>
      <c r="W8" s="12"/>
      <c r="X8" s="12"/>
      <c r="Y8" s="12"/>
      <c r="Z8" s="9"/>
    </row>
    <row r="9" spans="1:26" x14ac:dyDescent="0.25">
      <c r="A9" s="7"/>
      <c r="B9" s="12"/>
      <c r="C9" s="177"/>
      <c r="D9" s="12"/>
      <c r="E9" s="12" t="s">
        <v>16</v>
      </c>
      <c r="F9" s="12"/>
      <c r="G9" s="127"/>
      <c r="H9" s="128"/>
      <c r="I9" s="128"/>
      <c r="J9" s="128"/>
      <c r="K9" s="128"/>
      <c r="L9" s="128"/>
      <c r="M9" s="128"/>
      <c r="N9" s="128"/>
      <c r="O9" s="128"/>
      <c r="P9" s="128"/>
      <c r="Q9" s="128"/>
      <c r="R9" s="129"/>
      <c r="S9" s="129"/>
      <c r="T9" s="129"/>
      <c r="U9" s="129"/>
      <c r="V9" s="129"/>
      <c r="W9" s="129"/>
      <c r="X9" s="129"/>
      <c r="Y9" s="16"/>
      <c r="Z9" s="17"/>
    </row>
    <row r="10" spans="1:26" x14ac:dyDescent="0.25">
      <c r="A10" s="7"/>
      <c r="B10" s="12"/>
      <c r="C10" s="177"/>
      <c r="D10" s="12"/>
      <c r="E10" s="18" t="s">
        <v>15</v>
      </c>
      <c r="F10" s="18"/>
      <c r="G10" s="19"/>
      <c r="H10" s="19"/>
      <c r="I10" s="19"/>
      <c r="J10" s="19"/>
      <c r="K10" s="19"/>
      <c r="L10" s="19"/>
      <c r="M10" s="19"/>
      <c r="N10" s="19"/>
      <c r="O10" s="19"/>
      <c r="P10" s="19"/>
      <c r="Q10" s="19"/>
      <c r="R10" s="19"/>
      <c r="S10" s="19"/>
      <c r="T10" s="19"/>
      <c r="U10" s="19"/>
      <c r="V10" s="19"/>
      <c r="W10" s="19"/>
      <c r="X10" s="19"/>
      <c r="Y10" s="16"/>
      <c r="Z10" s="17"/>
    </row>
    <row r="11" spans="1:26" ht="6" customHeight="1" x14ac:dyDescent="0.25">
      <c r="A11" s="7"/>
      <c r="B11" s="12"/>
      <c r="C11" s="177"/>
      <c r="D11" s="12"/>
      <c r="E11" s="18"/>
      <c r="F11" s="18"/>
      <c r="G11" s="19"/>
      <c r="H11" s="19"/>
      <c r="I11" s="19"/>
      <c r="J11" s="19"/>
      <c r="K11" s="19"/>
      <c r="L11" s="19"/>
      <c r="M11" s="19"/>
      <c r="N11" s="19"/>
      <c r="O11" s="19"/>
      <c r="P11" s="19"/>
      <c r="Q11" s="19"/>
      <c r="R11" s="19"/>
      <c r="S11" s="19"/>
      <c r="T11" s="19"/>
      <c r="U11" s="19"/>
      <c r="V11" s="19"/>
      <c r="W11" s="19"/>
      <c r="X11" s="19"/>
      <c r="Y11" s="16"/>
      <c r="Z11" s="17"/>
    </row>
    <row r="12" spans="1:26" x14ac:dyDescent="0.25">
      <c r="A12" s="7"/>
      <c r="B12" s="12"/>
      <c r="C12" s="177"/>
      <c r="D12" s="12"/>
      <c r="E12" s="12" t="s">
        <v>14</v>
      </c>
      <c r="F12" s="12"/>
      <c r="G12" s="127"/>
      <c r="H12" s="128"/>
      <c r="I12" s="128"/>
      <c r="J12" s="128"/>
      <c r="K12" s="128"/>
      <c r="L12" s="128"/>
      <c r="M12" s="128"/>
      <c r="N12" s="128"/>
      <c r="O12" s="128"/>
      <c r="P12" s="128"/>
      <c r="Q12" s="128"/>
      <c r="R12" s="129"/>
      <c r="S12" s="129"/>
      <c r="T12" s="129"/>
      <c r="U12" s="129"/>
      <c r="V12" s="129"/>
      <c r="W12" s="129"/>
      <c r="X12" s="129"/>
      <c r="Y12" s="16"/>
      <c r="Z12" s="17"/>
    </row>
    <row r="13" spans="1:26" x14ac:dyDescent="0.25">
      <c r="A13" s="7"/>
      <c r="B13" s="12"/>
      <c r="C13" s="177"/>
      <c r="D13" s="12"/>
      <c r="E13" s="18" t="s">
        <v>13</v>
      </c>
      <c r="F13" s="18"/>
      <c r="G13" s="19"/>
      <c r="H13" s="19"/>
      <c r="I13" s="19"/>
      <c r="J13" s="19"/>
      <c r="K13" s="19"/>
      <c r="L13" s="19"/>
      <c r="M13" s="19"/>
      <c r="N13" s="19"/>
      <c r="O13" s="19"/>
      <c r="P13" s="19"/>
      <c r="Q13" s="19"/>
      <c r="R13" s="19"/>
      <c r="S13" s="19"/>
      <c r="T13" s="19"/>
      <c r="U13" s="19"/>
      <c r="V13" s="19"/>
      <c r="W13" s="19"/>
      <c r="X13" s="19"/>
      <c r="Y13" s="16"/>
      <c r="Z13" s="17"/>
    </row>
    <row r="14" spans="1:26" ht="6" customHeight="1" x14ac:dyDescent="0.25">
      <c r="A14" s="7"/>
      <c r="B14" s="12"/>
      <c r="C14" s="177"/>
      <c r="D14" s="12"/>
      <c r="E14" s="18"/>
      <c r="F14" s="18"/>
      <c r="G14" s="19"/>
      <c r="H14" s="19"/>
      <c r="I14" s="19"/>
      <c r="J14" s="19"/>
      <c r="K14" s="19"/>
      <c r="L14" s="19"/>
      <c r="M14" s="19"/>
      <c r="N14" s="19"/>
      <c r="O14" s="19"/>
      <c r="P14" s="19"/>
      <c r="Q14" s="19"/>
      <c r="R14" s="19"/>
      <c r="S14" s="19"/>
      <c r="T14" s="19"/>
      <c r="U14" s="19"/>
      <c r="V14" s="19"/>
      <c r="W14" s="19"/>
      <c r="X14" s="19"/>
      <c r="Y14" s="16"/>
      <c r="Z14" s="17"/>
    </row>
    <row r="15" spans="1:26" x14ac:dyDescent="0.25">
      <c r="A15" s="7"/>
      <c r="B15" s="12"/>
      <c r="C15" s="177"/>
      <c r="D15" s="12"/>
      <c r="E15" s="12" t="s">
        <v>12</v>
      </c>
      <c r="F15" s="12"/>
      <c r="G15" s="127"/>
      <c r="H15" s="128"/>
      <c r="I15" s="128"/>
      <c r="J15" s="128"/>
      <c r="K15" s="128"/>
      <c r="L15" s="128"/>
      <c r="M15" s="128"/>
      <c r="N15" s="128"/>
      <c r="O15" s="128"/>
      <c r="P15" s="128"/>
      <c r="Q15" s="128"/>
      <c r="R15" s="129"/>
      <c r="S15" s="129"/>
      <c r="T15" s="129"/>
      <c r="U15" s="129"/>
      <c r="V15" s="129"/>
      <c r="W15" s="129"/>
      <c r="X15" s="129"/>
      <c r="Y15" s="16"/>
      <c r="Z15" s="17"/>
    </row>
    <row r="16" spans="1:26" ht="6" customHeight="1" x14ac:dyDescent="0.25">
      <c r="A16" s="7"/>
      <c r="B16" s="12"/>
      <c r="C16" s="177"/>
      <c r="D16" s="12"/>
      <c r="E16" s="12"/>
      <c r="F16" s="12"/>
      <c r="G16" s="19"/>
      <c r="H16" s="19"/>
      <c r="I16" s="19"/>
      <c r="J16" s="19"/>
      <c r="K16" s="19"/>
      <c r="L16" s="19"/>
      <c r="M16" s="19"/>
      <c r="N16" s="19"/>
      <c r="O16" s="19"/>
      <c r="P16" s="19"/>
      <c r="Q16" s="19"/>
      <c r="R16" s="19"/>
      <c r="S16" s="19"/>
      <c r="T16" s="19"/>
      <c r="U16" s="19"/>
      <c r="V16" s="19"/>
      <c r="W16" s="19"/>
      <c r="X16" s="19"/>
      <c r="Y16" s="16"/>
      <c r="Z16" s="17"/>
    </row>
    <row r="17" spans="1:26" x14ac:dyDescent="0.25">
      <c r="A17" s="7"/>
      <c r="B17" s="12"/>
      <c r="C17" s="177"/>
      <c r="D17" s="12"/>
      <c r="E17" s="130"/>
      <c r="F17" s="12"/>
      <c r="G17" s="127"/>
      <c r="H17" s="128"/>
      <c r="I17" s="128"/>
      <c r="J17" s="128"/>
      <c r="K17" s="128"/>
      <c r="L17" s="128"/>
      <c r="M17" s="128"/>
      <c r="N17" s="128"/>
      <c r="O17" s="128"/>
      <c r="P17" s="128"/>
      <c r="Q17" s="128"/>
      <c r="R17" s="129"/>
      <c r="S17" s="129"/>
      <c r="T17" s="129"/>
      <c r="U17" s="129"/>
      <c r="V17" s="129"/>
      <c r="W17" s="129"/>
      <c r="X17" s="129"/>
      <c r="Y17" s="16"/>
      <c r="Z17" s="17"/>
    </row>
    <row r="18" spans="1:26" ht="6" customHeight="1" x14ac:dyDescent="0.25">
      <c r="A18" s="7"/>
      <c r="B18" s="12"/>
      <c r="C18" s="177"/>
      <c r="D18" s="12"/>
      <c r="E18" s="12"/>
      <c r="F18" s="12"/>
      <c r="G18" s="19"/>
      <c r="H18" s="19"/>
      <c r="I18" s="19"/>
      <c r="J18" s="19"/>
      <c r="K18" s="19"/>
      <c r="L18" s="19"/>
      <c r="M18" s="19"/>
      <c r="N18" s="19"/>
      <c r="O18" s="19"/>
      <c r="P18" s="19"/>
      <c r="Q18" s="19"/>
      <c r="R18" s="19"/>
      <c r="S18" s="19"/>
      <c r="T18" s="19"/>
      <c r="U18" s="19"/>
      <c r="V18" s="19"/>
      <c r="W18" s="19"/>
      <c r="X18" s="19"/>
      <c r="Y18" s="16"/>
      <c r="Z18" s="17"/>
    </row>
    <row r="19" spans="1:26" x14ac:dyDescent="0.25">
      <c r="A19" s="7"/>
      <c r="B19" s="12"/>
      <c r="C19" s="177"/>
      <c r="D19" s="12"/>
      <c r="E19" s="130"/>
      <c r="F19" s="12"/>
      <c r="G19" s="127"/>
      <c r="H19" s="128"/>
      <c r="I19" s="128"/>
      <c r="J19" s="128"/>
      <c r="K19" s="128"/>
      <c r="L19" s="128"/>
      <c r="M19" s="128"/>
      <c r="N19" s="128"/>
      <c r="O19" s="128"/>
      <c r="P19" s="128"/>
      <c r="Q19" s="128"/>
      <c r="R19" s="129"/>
      <c r="S19" s="129"/>
      <c r="T19" s="129"/>
      <c r="U19" s="129"/>
      <c r="V19" s="129"/>
      <c r="W19" s="129"/>
      <c r="X19" s="129"/>
      <c r="Y19" s="16"/>
      <c r="Z19" s="17"/>
    </row>
    <row r="20" spans="1:26" ht="6" customHeight="1" x14ac:dyDescent="0.25">
      <c r="A20" s="7"/>
      <c r="B20" s="12"/>
      <c r="C20" s="177"/>
      <c r="D20" s="12"/>
      <c r="E20" s="12"/>
      <c r="F20" s="12"/>
      <c r="G20" s="19"/>
      <c r="H20" s="19"/>
      <c r="I20" s="19"/>
      <c r="J20" s="19"/>
      <c r="K20" s="19"/>
      <c r="L20" s="19"/>
      <c r="M20" s="19"/>
      <c r="N20" s="19"/>
      <c r="O20" s="19"/>
      <c r="P20" s="19"/>
      <c r="Q20" s="19"/>
      <c r="R20" s="19"/>
      <c r="S20" s="19"/>
      <c r="T20" s="19"/>
      <c r="U20" s="19"/>
      <c r="V20" s="19"/>
      <c r="W20" s="19"/>
      <c r="X20" s="19"/>
      <c r="Y20" s="16"/>
      <c r="Z20" s="17"/>
    </row>
    <row r="21" spans="1:26" s="24" customFormat="1" x14ac:dyDescent="0.25">
      <c r="A21" s="20"/>
      <c r="B21" s="21"/>
      <c r="C21" s="177"/>
      <c r="D21" s="21"/>
      <c r="E21" s="21" t="s">
        <v>24</v>
      </c>
      <c r="F21" s="21"/>
      <c r="G21" s="32">
        <f>+G9+G12+G15+G17+G19</f>
        <v>0</v>
      </c>
      <c r="H21" s="32">
        <f t="shared" ref="H21:R21" si="1">+H9+H12+H15+H17+H19</f>
        <v>0</v>
      </c>
      <c r="I21" s="32">
        <f t="shared" si="1"/>
        <v>0</v>
      </c>
      <c r="J21" s="32">
        <f t="shared" si="1"/>
        <v>0</v>
      </c>
      <c r="K21" s="32">
        <f t="shared" si="1"/>
        <v>0</v>
      </c>
      <c r="L21" s="32">
        <f t="shared" si="1"/>
        <v>0</v>
      </c>
      <c r="M21" s="32">
        <f t="shared" si="1"/>
        <v>0</v>
      </c>
      <c r="N21" s="32">
        <f t="shared" si="1"/>
        <v>0</v>
      </c>
      <c r="O21" s="32">
        <f t="shared" si="1"/>
        <v>0</v>
      </c>
      <c r="P21" s="32">
        <f t="shared" si="1"/>
        <v>0</v>
      </c>
      <c r="Q21" s="32">
        <f t="shared" si="1"/>
        <v>0</v>
      </c>
      <c r="R21" s="33">
        <f t="shared" si="1"/>
        <v>0</v>
      </c>
      <c r="S21" s="33">
        <f t="shared" ref="S21:X21" si="2">+S9+S12+S15+S17+S19</f>
        <v>0</v>
      </c>
      <c r="T21" s="33">
        <f t="shared" si="2"/>
        <v>0</v>
      </c>
      <c r="U21" s="33">
        <f>+U9+U12+U15+U17+U19</f>
        <v>0</v>
      </c>
      <c r="V21" s="33">
        <f t="shared" si="2"/>
        <v>0</v>
      </c>
      <c r="W21" s="33">
        <f t="shared" si="2"/>
        <v>0</v>
      </c>
      <c r="X21" s="33">
        <f t="shared" si="2"/>
        <v>0</v>
      </c>
      <c r="Y21" s="22"/>
      <c r="Z21" s="23"/>
    </row>
    <row r="22" spans="1:26" s="24" customFormat="1" ht="6" customHeight="1" x14ac:dyDescent="0.25">
      <c r="A22" s="20"/>
      <c r="B22" s="21"/>
      <c r="C22" s="177"/>
      <c r="D22" s="21"/>
      <c r="E22" s="25"/>
      <c r="F22" s="25"/>
      <c r="G22" s="26"/>
      <c r="H22" s="26"/>
      <c r="I22" s="26"/>
      <c r="J22" s="26"/>
      <c r="K22" s="26"/>
      <c r="L22" s="26"/>
      <c r="M22" s="26"/>
      <c r="N22" s="26"/>
      <c r="O22" s="26"/>
      <c r="P22" s="26"/>
      <c r="Q22" s="26"/>
      <c r="R22" s="26"/>
      <c r="S22" s="26"/>
      <c r="T22" s="26"/>
      <c r="U22" s="26"/>
      <c r="V22" s="26"/>
      <c r="W22" s="26"/>
      <c r="X22" s="26"/>
      <c r="Y22" s="22"/>
      <c r="Z22" s="23"/>
    </row>
    <row r="23" spans="1:26" ht="6" customHeight="1" x14ac:dyDescent="0.25">
      <c r="A23" s="7"/>
      <c r="B23" s="12"/>
      <c r="C23" s="177"/>
      <c r="D23" s="12"/>
      <c r="E23" s="12"/>
      <c r="F23" s="12"/>
      <c r="G23" s="19"/>
      <c r="H23" s="19"/>
      <c r="I23" s="19"/>
      <c r="J23" s="19"/>
      <c r="K23" s="19"/>
      <c r="L23" s="19"/>
      <c r="M23" s="19"/>
      <c r="N23" s="19"/>
      <c r="O23" s="19"/>
      <c r="P23" s="19"/>
      <c r="Q23" s="19"/>
      <c r="R23" s="19"/>
      <c r="S23" s="19"/>
      <c r="T23" s="19"/>
      <c r="U23" s="19"/>
      <c r="V23" s="19"/>
      <c r="W23" s="19"/>
      <c r="X23" s="19"/>
      <c r="Y23" s="16"/>
      <c r="Z23" s="17"/>
    </row>
    <row r="24" spans="1:26" x14ac:dyDescent="0.25">
      <c r="A24" s="7"/>
      <c r="B24" s="12"/>
      <c r="C24" s="177"/>
      <c r="D24" s="12"/>
      <c r="E24" s="12" t="s">
        <v>10</v>
      </c>
      <c r="F24" s="12"/>
      <c r="G24" s="19"/>
      <c r="H24" s="19"/>
      <c r="I24" s="19"/>
      <c r="J24" s="19"/>
      <c r="K24" s="19"/>
      <c r="L24" s="19"/>
      <c r="M24" s="19"/>
      <c r="N24" s="19"/>
      <c r="O24" s="19"/>
      <c r="P24" s="19"/>
      <c r="Q24" s="19"/>
      <c r="R24" s="19"/>
      <c r="S24" s="19"/>
      <c r="T24" s="19"/>
      <c r="U24" s="19"/>
      <c r="V24" s="19"/>
      <c r="W24" s="19"/>
      <c r="X24" s="19"/>
      <c r="Y24" s="16"/>
      <c r="Z24" s="17"/>
    </row>
    <row r="25" spans="1:26" x14ac:dyDescent="0.25">
      <c r="A25" s="7"/>
      <c r="B25" s="12"/>
      <c r="C25" s="177"/>
      <c r="D25" s="12"/>
      <c r="E25" s="12" t="s">
        <v>9</v>
      </c>
      <c r="F25" s="12"/>
      <c r="G25" s="127"/>
      <c r="H25" s="128"/>
      <c r="I25" s="128"/>
      <c r="J25" s="128"/>
      <c r="K25" s="128"/>
      <c r="L25" s="128"/>
      <c r="M25" s="128"/>
      <c r="N25" s="128"/>
      <c r="O25" s="128"/>
      <c r="P25" s="128"/>
      <c r="Q25" s="128"/>
      <c r="R25" s="129"/>
      <c r="S25" s="129"/>
      <c r="T25" s="129"/>
      <c r="U25" s="129"/>
      <c r="V25" s="129"/>
      <c r="W25" s="129"/>
      <c r="X25" s="129"/>
      <c r="Y25" s="16"/>
      <c r="Z25" s="17"/>
    </row>
    <row r="26" spans="1:26" ht="6" customHeight="1" x14ac:dyDescent="0.25">
      <c r="A26" s="7"/>
      <c r="B26" s="12"/>
      <c r="C26" s="177"/>
      <c r="D26" s="12"/>
      <c r="E26" s="12"/>
      <c r="F26" s="12"/>
      <c r="G26" s="19"/>
      <c r="H26" s="19"/>
      <c r="I26" s="19"/>
      <c r="J26" s="19"/>
      <c r="K26" s="19"/>
      <c r="L26" s="19"/>
      <c r="M26" s="19"/>
      <c r="N26" s="19"/>
      <c r="O26" s="19"/>
      <c r="P26" s="19"/>
      <c r="Q26" s="19"/>
      <c r="R26" s="19"/>
      <c r="S26" s="19"/>
      <c r="T26" s="19"/>
      <c r="U26" s="19"/>
      <c r="V26" s="19"/>
      <c r="W26" s="19"/>
      <c r="X26" s="19"/>
      <c r="Y26" s="16"/>
      <c r="Z26" s="17"/>
    </row>
    <row r="27" spans="1:26" x14ac:dyDescent="0.25">
      <c r="A27" s="7"/>
      <c r="B27" s="12"/>
      <c r="C27" s="177"/>
      <c r="D27" s="12"/>
      <c r="E27" s="12" t="s">
        <v>8</v>
      </c>
      <c r="F27" s="12"/>
      <c r="G27" s="127"/>
      <c r="H27" s="128"/>
      <c r="I27" s="128"/>
      <c r="J27" s="128"/>
      <c r="K27" s="128"/>
      <c r="L27" s="128"/>
      <c r="M27" s="128"/>
      <c r="N27" s="128"/>
      <c r="O27" s="128"/>
      <c r="P27" s="128"/>
      <c r="Q27" s="128"/>
      <c r="R27" s="129"/>
      <c r="S27" s="129"/>
      <c r="T27" s="129"/>
      <c r="U27" s="129"/>
      <c r="V27" s="129"/>
      <c r="W27" s="129"/>
      <c r="X27" s="129"/>
      <c r="Y27" s="16"/>
      <c r="Z27" s="17"/>
    </row>
    <row r="28" spans="1:26" ht="6" customHeight="1" x14ac:dyDescent="0.25">
      <c r="A28" s="7"/>
      <c r="B28" s="12"/>
      <c r="C28" s="177"/>
      <c r="D28" s="12"/>
      <c r="E28" s="12"/>
      <c r="F28" s="12"/>
      <c r="G28" s="19"/>
      <c r="H28" s="19"/>
      <c r="I28" s="19"/>
      <c r="J28" s="19"/>
      <c r="K28" s="19"/>
      <c r="L28" s="19"/>
      <c r="M28" s="19"/>
      <c r="N28" s="19"/>
      <c r="O28" s="19"/>
      <c r="P28" s="19"/>
      <c r="Q28" s="19"/>
      <c r="R28" s="19"/>
      <c r="S28" s="19"/>
      <c r="T28" s="19"/>
      <c r="U28" s="19"/>
      <c r="V28" s="19"/>
      <c r="W28" s="19"/>
      <c r="X28" s="19"/>
      <c r="Y28" s="16"/>
      <c r="Z28" s="17"/>
    </row>
    <row r="29" spans="1:26" x14ac:dyDescent="0.25">
      <c r="A29" s="7"/>
      <c r="B29" s="12"/>
      <c r="C29" s="177"/>
      <c r="D29" s="12"/>
      <c r="E29" s="12" t="s">
        <v>20</v>
      </c>
      <c r="F29" s="12"/>
      <c r="G29" s="127"/>
      <c r="H29" s="128"/>
      <c r="I29" s="128"/>
      <c r="J29" s="128"/>
      <c r="K29" s="128"/>
      <c r="L29" s="128"/>
      <c r="M29" s="128"/>
      <c r="N29" s="128"/>
      <c r="O29" s="128"/>
      <c r="P29" s="128"/>
      <c r="Q29" s="128"/>
      <c r="R29" s="129"/>
      <c r="S29" s="129"/>
      <c r="T29" s="129"/>
      <c r="U29" s="129"/>
      <c r="V29" s="129"/>
      <c r="W29" s="129"/>
      <c r="X29" s="129"/>
      <c r="Y29" s="16"/>
      <c r="Z29" s="17"/>
    </row>
    <row r="30" spans="1:26" ht="6" customHeight="1" x14ac:dyDescent="0.25">
      <c r="A30" s="7"/>
      <c r="B30" s="12"/>
      <c r="C30" s="177"/>
      <c r="D30" s="12"/>
      <c r="E30" s="12"/>
      <c r="F30" s="12"/>
      <c r="G30" s="19"/>
      <c r="H30" s="19"/>
      <c r="I30" s="19"/>
      <c r="J30" s="19"/>
      <c r="K30" s="19"/>
      <c r="L30" s="19"/>
      <c r="M30" s="19"/>
      <c r="N30" s="19"/>
      <c r="O30" s="19"/>
      <c r="P30" s="19"/>
      <c r="Q30" s="19"/>
      <c r="R30" s="19"/>
      <c r="S30" s="19"/>
      <c r="T30" s="19"/>
      <c r="U30" s="19"/>
      <c r="V30" s="19"/>
      <c r="W30" s="19"/>
      <c r="X30" s="19"/>
      <c r="Y30" s="16"/>
      <c r="Z30" s="17"/>
    </row>
    <row r="31" spans="1:26" x14ac:dyDescent="0.25">
      <c r="A31" s="7"/>
      <c r="B31" s="12"/>
      <c r="C31" s="177"/>
      <c r="D31" s="12"/>
      <c r="E31" s="12" t="s">
        <v>7</v>
      </c>
      <c r="F31" s="12"/>
      <c r="G31" s="127"/>
      <c r="H31" s="128"/>
      <c r="I31" s="128"/>
      <c r="J31" s="128"/>
      <c r="K31" s="128"/>
      <c r="L31" s="128"/>
      <c r="M31" s="128"/>
      <c r="N31" s="128"/>
      <c r="O31" s="128"/>
      <c r="P31" s="128"/>
      <c r="Q31" s="128"/>
      <c r="R31" s="129"/>
      <c r="S31" s="129"/>
      <c r="T31" s="129"/>
      <c r="U31" s="129"/>
      <c r="V31" s="129"/>
      <c r="W31" s="129"/>
      <c r="X31" s="129"/>
      <c r="Y31" s="16"/>
      <c r="Z31" s="17"/>
    </row>
    <row r="32" spans="1:26" ht="6" customHeight="1" x14ac:dyDescent="0.25">
      <c r="A32" s="7"/>
      <c r="B32" s="12"/>
      <c r="C32" s="177"/>
      <c r="D32" s="12"/>
      <c r="E32" s="12"/>
      <c r="F32" s="12"/>
      <c r="G32" s="19"/>
      <c r="H32" s="19"/>
      <c r="I32" s="19"/>
      <c r="J32" s="19"/>
      <c r="K32" s="19"/>
      <c r="L32" s="19"/>
      <c r="M32" s="19"/>
      <c r="N32" s="19"/>
      <c r="O32" s="19"/>
      <c r="P32" s="19"/>
      <c r="Q32" s="19"/>
      <c r="R32" s="19"/>
      <c r="S32" s="19"/>
      <c r="T32" s="19"/>
      <c r="U32" s="19"/>
      <c r="V32" s="19"/>
      <c r="W32" s="19"/>
      <c r="X32" s="19"/>
      <c r="Y32" s="16"/>
      <c r="Z32" s="17"/>
    </row>
    <row r="33" spans="1:26" x14ac:dyDescent="0.25">
      <c r="A33" s="7"/>
      <c r="B33" s="12"/>
      <c r="C33" s="177"/>
      <c r="D33" s="12"/>
      <c r="E33" s="12" t="s">
        <v>6</v>
      </c>
      <c r="F33" s="12"/>
      <c r="G33" s="19"/>
      <c r="H33" s="19"/>
      <c r="I33" s="19"/>
      <c r="J33" s="19"/>
      <c r="K33" s="19"/>
      <c r="L33" s="19"/>
      <c r="M33" s="19"/>
      <c r="N33" s="19"/>
      <c r="O33" s="19"/>
      <c r="P33" s="19"/>
      <c r="Q33" s="19"/>
      <c r="R33" s="19"/>
      <c r="S33" s="19"/>
      <c r="T33" s="19"/>
      <c r="U33" s="19"/>
      <c r="V33" s="19"/>
      <c r="W33" s="19"/>
      <c r="X33" s="19"/>
      <c r="Y33" s="16"/>
      <c r="Z33" s="17"/>
    </row>
    <row r="34" spans="1:26" x14ac:dyDescent="0.25">
      <c r="A34" s="7"/>
      <c r="B34" s="12"/>
      <c r="C34" s="177"/>
      <c r="D34" s="12"/>
      <c r="E34" s="18" t="s">
        <v>5</v>
      </c>
      <c r="F34" s="18"/>
      <c r="G34" s="127"/>
      <c r="H34" s="128"/>
      <c r="I34" s="128"/>
      <c r="J34" s="128"/>
      <c r="K34" s="128"/>
      <c r="L34" s="128"/>
      <c r="M34" s="128"/>
      <c r="N34" s="128"/>
      <c r="O34" s="128"/>
      <c r="P34" s="128"/>
      <c r="Q34" s="128"/>
      <c r="R34" s="129"/>
      <c r="S34" s="129"/>
      <c r="T34" s="129"/>
      <c r="U34" s="129"/>
      <c r="V34" s="129"/>
      <c r="W34" s="129"/>
      <c r="X34" s="129"/>
      <c r="Y34" s="16"/>
      <c r="Z34" s="17"/>
    </row>
    <row r="35" spans="1:26" ht="6" customHeight="1" x14ac:dyDescent="0.25">
      <c r="A35" s="7"/>
      <c r="B35" s="12"/>
      <c r="C35" s="177"/>
      <c r="D35" s="12"/>
      <c r="E35" s="18"/>
      <c r="F35" s="18"/>
      <c r="G35" s="19"/>
      <c r="H35" s="19"/>
      <c r="I35" s="19"/>
      <c r="J35" s="19"/>
      <c r="K35" s="19"/>
      <c r="L35" s="19"/>
      <c r="M35" s="19"/>
      <c r="N35" s="19"/>
      <c r="O35" s="19"/>
      <c r="P35" s="19"/>
      <c r="Q35" s="19"/>
      <c r="R35" s="19"/>
      <c r="S35" s="19"/>
      <c r="T35" s="19"/>
      <c r="U35" s="19"/>
      <c r="V35" s="19"/>
      <c r="W35" s="19"/>
      <c r="X35" s="19"/>
      <c r="Y35" s="16"/>
      <c r="Z35" s="17"/>
    </row>
    <row r="36" spans="1:26" x14ac:dyDescent="0.25">
      <c r="A36" s="7"/>
      <c r="B36" s="12"/>
      <c r="C36" s="177"/>
      <c r="D36" s="12"/>
      <c r="E36" s="12" t="s">
        <v>4</v>
      </c>
      <c r="F36" s="12"/>
      <c r="G36" s="19"/>
      <c r="H36" s="19"/>
      <c r="I36" s="19"/>
      <c r="J36" s="19"/>
      <c r="K36" s="19"/>
      <c r="L36" s="19"/>
      <c r="M36" s="19"/>
      <c r="N36" s="19"/>
      <c r="O36" s="19"/>
      <c r="P36" s="19"/>
      <c r="Q36" s="19"/>
      <c r="R36" s="19"/>
      <c r="S36" s="19"/>
      <c r="T36" s="19"/>
      <c r="U36" s="19"/>
      <c r="V36" s="19"/>
      <c r="W36" s="19"/>
      <c r="X36" s="19"/>
      <c r="Y36" s="16"/>
      <c r="Z36" s="17"/>
    </row>
    <row r="37" spans="1:26" x14ac:dyDescent="0.25">
      <c r="A37" s="7"/>
      <c r="B37" s="12"/>
      <c r="C37" s="177"/>
      <c r="D37" s="12"/>
      <c r="E37" s="18" t="s">
        <v>3</v>
      </c>
      <c r="F37" s="18"/>
      <c r="G37" s="127"/>
      <c r="H37" s="128"/>
      <c r="I37" s="128"/>
      <c r="J37" s="128"/>
      <c r="K37" s="128"/>
      <c r="L37" s="128"/>
      <c r="M37" s="128"/>
      <c r="N37" s="128"/>
      <c r="O37" s="128"/>
      <c r="P37" s="128"/>
      <c r="Q37" s="128"/>
      <c r="R37" s="129"/>
      <c r="S37" s="129"/>
      <c r="T37" s="129"/>
      <c r="U37" s="129"/>
      <c r="V37" s="129"/>
      <c r="W37" s="129"/>
      <c r="X37" s="129"/>
      <c r="Y37" s="16"/>
      <c r="Z37" s="17"/>
    </row>
    <row r="38" spans="1:26" ht="6" customHeight="1" x14ac:dyDescent="0.25">
      <c r="A38" s="7"/>
      <c r="B38" s="12"/>
      <c r="C38" s="177"/>
      <c r="D38" s="12"/>
      <c r="E38" s="12"/>
      <c r="F38" s="12"/>
      <c r="G38" s="19"/>
      <c r="H38" s="19"/>
      <c r="I38" s="19"/>
      <c r="J38" s="19"/>
      <c r="K38" s="19"/>
      <c r="L38" s="19"/>
      <c r="M38" s="19"/>
      <c r="N38" s="19"/>
      <c r="O38" s="19"/>
      <c r="P38" s="19"/>
      <c r="Q38" s="19"/>
      <c r="R38" s="19"/>
      <c r="S38" s="19"/>
      <c r="T38" s="19"/>
      <c r="U38" s="19"/>
      <c r="V38" s="19"/>
      <c r="W38" s="19"/>
      <c r="X38" s="19"/>
      <c r="Y38" s="16"/>
      <c r="Z38" s="17"/>
    </row>
    <row r="39" spans="1:26" x14ac:dyDescent="0.25">
      <c r="A39" s="7"/>
      <c r="B39" s="12"/>
      <c r="C39" s="177"/>
      <c r="D39" s="12"/>
      <c r="E39" s="130"/>
      <c r="F39" s="12"/>
      <c r="G39" s="127"/>
      <c r="H39" s="128"/>
      <c r="I39" s="128"/>
      <c r="J39" s="128"/>
      <c r="K39" s="128"/>
      <c r="L39" s="128"/>
      <c r="M39" s="128"/>
      <c r="N39" s="128"/>
      <c r="O39" s="128"/>
      <c r="P39" s="128"/>
      <c r="Q39" s="128"/>
      <c r="R39" s="129"/>
      <c r="S39" s="129"/>
      <c r="T39" s="129"/>
      <c r="U39" s="129"/>
      <c r="V39" s="129"/>
      <c r="W39" s="129"/>
      <c r="X39" s="129"/>
      <c r="Y39" s="16"/>
      <c r="Z39" s="17"/>
    </row>
    <row r="40" spans="1:26" ht="6" customHeight="1" x14ac:dyDescent="0.25">
      <c r="A40" s="7"/>
      <c r="B40" s="12"/>
      <c r="C40" s="177"/>
      <c r="D40" s="12"/>
      <c r="E40" s="18"/>
      <c r="F40" s="18"/>
      <c r="G40" s="19"/>
      <c r="H40" s="19"/>
      <c r="I40" s="19"/>
      <c r="J40" s="19"/>
      <c r="K40" s="19"/>
      <c r="L40" s="19"/>
      <c r="M40" s="19"/>
      <c r="N40" s="19"/>
      <c r="O40" s="19"/>
      <c r="P40" s="19"/>
      <c r="Q40" s="19"/>
      <c r="R40" s="19"/>
      <c r="S40" s="19"/>
      <c r="T40" s="19"/>
      <c r="U40" s="19"/>
      <c r="V40" s="19"/>
      <c r="W40" s="19"/>
      <c r="X40" s="19"/>
      <c r="Y40" s="16"/>
      <c r="Z40" s="17"/>
    </row>
    <row r="41" spans="1:26" x14ac:dyDescent="0.25">
      <c r="A41" s="7"/>
      <c r="B41" s="12"/>
      <c r="C41" s="177"/>
      <c r="D41" s="12"/>
      <c r="E41" s="130"/>
      <c r="F41" s="12"/>
      <c r="G41" s="127"/>
      <c r="H41" s="128"/>
      <c r="I41" s="128"/>
      <c r="J41" s="128"/>
      <c r="K41" s="128"/>
      <c r="L41" s="128"/>
      <c r="M41" s="128"/>
      <c r="N41" s="128"/>
      <c r="O41" s="128"/>
      <c r="P41" s="128"/>
      <c r="Q41" s="128"/>
      <c r="R41" s="129"/>
      <c r="S41" s="129"/>
      <c r="T41" s="129"/>
      <c r="U41" s="129"/>
      <c r="V41" s="129"/>
      <c r="W41" s="129"/>
      <c r="X41" s="129"/>
      <c r="Y41" s="16"/>
      <c r="Z41" s="17"/>
    </row>
    <row r="42" spans="1:26" ht="6" customHeight="1" x14ac:dyDescent="0.25">
      <c r="A42" s="7"/>
      <c r="B42" s="12"/>
      <c r="C42" s="177"/>
      <c r="D42" s="12"/>
      <c r="E42" s="12"/>
      <c r="F42" s="12"/>
      <c r="G42" s="19"/>
      <c r="H42" s="19"/>
      <c r="I42" s="19"/>
      <c r="J42" s="19"/>
      <c r="K42" s="19"/>
      <c r="L42" s="19"/>
      <c r="M42" s="19"/>
      <c r="N42" s="19"/>
      <c r="O42" s="19"/>
      <c r="P42" s="19"/>
      <c r="Q42" s="19"/>
      <c r="R42" s="19"/>
      <c r="S42" s="19"/>
      <c r="T42" s="19"/>
      <c r="U42" s="19"/>
      <c r="V42" s="19"/>
      <c r="W42" s="19"/>
      <c r="X42" s="19"/>
      <c r="Y42" s="16"/>
      <c r="Z42" s="17"/>
    </row>
    <row r="43" spans="1:26" s="24" customFormat="1" x14ac:dyDescent="0.25">
      <c r="A43" s="20"/>
      <c r="B43" s="21"/>
      <c r="C43" s="177"/>
      <c r="D43" s="21"/>
      <c r="E43" s="21" t="s">
        <v>25</v>
      </c>
      <c r="F43" s="21"/>
      <c r="G43" s="32">
        <f>+G25+G27+G29+G31+G34+G37+G39+G41</f>
        <v>0</v>
      </c>
      <c r="H43" s="32">
        <f t="shared" ref="H43:R43" si="3">+H25+H27+H29+H31+H34+H37+H39+H41</f>
        <v>0</v>
      </c>
      <c r="I43" s="32">
        <f t="shared" si="3"/>
        <v>0</v>
      </c>
      <c r="J43" s="32">
        <f t="shared" si="3"/>
        <v>0</v>
      </c>
      <c r="K43" s="32">
        <f t="shared" si="3"/>
        <v>0</v>
      </c>
      <c r="L43" s="32">
        <f t="shared" si="3"/>
        <v>0</v>
      </c>
      <c r="M43" s="32">
        <f t="shared" si="3"/>
        <v>0</v>
      </c>
      <c r="N43" s="32">
        <f t="shared" si="3"/>
        <v>0</v>
      </c>
      <c r="O43" s="32">
        <f t="shared" si="3"/>
        <v>0</v>
      </c>
      <c r="P43" s="32">
        <f t="shared" si="3"/>
        <v>0</v>
      </c>
      <c r="Q43" s="32">
        <f t="shared" si="3"/>
        <v>0</v>
      </c>
      <c r="R43" s="33">
        <f t="shared" si="3"/>
        <v>0</v>
      </c>
      <c r="S43" s="33">
        <f t="shared" ref="S43:X43" si="4">+S25+S27+S29+S31+S34+S37+S39+S41</f>
        <v>0</v>
      </c>
      <c r="T43" s="33">
        <f t="shared" si="4"/>
        <v>0</v>
      </c>
      <c r="U43" s="33">
        <f t="shared" si="4"/>
        <v>0</v>
      </c>
      <c r="V43" s="33">
        <f t="shared" si="4"/>
        <v>0</v>
      </c>
      <c r="W43" s="33">
        <f t="shared" si="4"/>
        <v>0</v>
      </c>
      <c r="X43" s="33">
        <f t="shared" si="4"/>
        <v>0</v>
      </c>
      <c r="Y43" s="22"/>
      <c r="Z43" s="23"/>
    </row>
    <row r="44" spans="1:26" s="24" customFormat="1" ht="6" customHeight="1" x14ac:dyDescent="0.25">
      <c r="A44" s="20"/>
      <c r="B44" s="21"/>
      <c r="C44" s="177"/>
      <c r="D44" s="21"/>
      <c r="E44" s="25"/>
      <c r="F44" s="25"/>
      <c r="G44" s="26"/>
      <c r="H44" s="26"/>
      <c r="I44" s="26"/>
      <c r="J44" s="26"/>
      <c r="K44" s="26"/>
      <c r="L44" s="26"/>
      <c r="M44" s="26"/>
      <c r="N44" s="26"/>
      <c r="O44" s="26"/>
      <c r="P44" s="26"/>
      <c r="Q44" s="26"/>
      <c r="R44" s="26"/>
      <c r="S44" s="26"/>
      <c r="T44" s="26"/>
      <c r="U44" s="26"/>
      <c r="V44" s="26"/>
      <c r="W44" s="26"/>
      <c r="X44" s="26"/>
      <c r="Y44" s="22"/>
      <c r="Z44" s="23"/>
    </row>
    <row r="45" spans="1:26" ht="6" customHeight="1" x14ac:dyDescent="0.25">
      <c r="A45" s="7"/>
      <c r="B45" s="12"/>
      <c r="C45" s="177"/>
      <c r="D45" s="12"/>
      <c r="E45" s="12"/>
      <c r="F45" s="12"/>
      <c r="G45" s="19"/>
      <c r="H45" s="19"/>
      <c r="I45" s="19"/>
      <c r="J45" s="19"/>
      <c r="K45" s="19"/>
      <c r="L45" s="19"/>
      <c r="M45" s="19"/>
      <c r="N45" s="19"/>
      <c r="O45" s="19"/>
      <c r="P45" s="19"/>
      <c r="Q45" s="19"/>
      <c r="R45" s="19"/>
      <c r="S45" s="19"/>
      <c r="T45" s="19"/>
      <c r="U45" s="19"/>
      <c r="V45" s="19"/>
      <c r="W45" s="19"/>
      <c r="X45" s="19"/>
      <c r="Y45" s="16"/>
      <c r="Z45" s="17"/>
    </row>
    <row r="46" spans="1:26" x14ac:dyDescent="0.25">
      <c r="A46" s="7"/>
      <c r="B46" s="12"/>
      <c r="C46" s="177"/>
      <c r="D46" s="12"/>
      <c r="E46" s="12" t="s">
        <v>27</v>
      </c>
      <c r="F46" s="12"/>
      <c r="G46" s="34">
        <f t="shared" ref="G46:R46" si="5">+G21-G43</f>
        <v>0</v>
      </c>
      <c r="H46" s="35">
        <f t="shared" si="5"/>
        <v>0</v>
      </c>
      <c r="I46" s="35">
        <f t="shared" si="5"/>
        <v>0</v>
      </c>
      <c r="J46" s="35">
        <f t="shared" si="5"/>
        <v>0</v>
      </c>
      <c r="K46" s="35">
        <f t="shared" si="5"/>
        <v>0</v>
      </c>
      <c r="L46" s="35">
        <f t="shared" si="5"/>
        <v>0</v>
      </c>
      <c r="M46" s="35">
        <f t="shared" si="5"/>
        <v>0</v>
      </c>
      <c r="N46" s="35">
        <f t="shared" si="5"/>
        <v>0</v>
      </c>
      <c r="O46" s="35">
        <f t="shared" si="5"/>
        <v>0</v>
      </c>
      <c r="P46" s="35">
        <f t="shared" si="5"/>
        <v>0</v>
      </c>
      <c r="Q46" s="35">
        <f t="shared" si="5"/>
        <v>0</v>
      </c>
      <c r="R46" s="36">
        <f t="shared" si="5"/>
        <v>0</v>
      </c>
      <c r="S46" s="36">
        <f t="shared" ref="S46:X46" si="6">+S21-S43</f>
        <v>0</v>
      </c>
      <c r="T46" s="36">
        <f t="shared" si="6"/>
        <v>0</v>
      </c>
      <c r="U46" s="36">
        <f t="shared" si="6"/>
        <v>0</v>
      </c>
      <c r="V46" s="36">
        <f t="shared" si="6"/>
        <v>0</v>
      </c>
      <c r="W46" s="36">
        <f t="shared" si="6"/>
        <v>0</v>
      </c>
      <c r="X46" s="36">
        <f t="shared" si="6"/>
        <v>0</v>
      </c>
      <c r="Y46" s="16"/>
      <c r="Z46" s="17"/>
    </row>
    <row r="47" spans="1:26" ht="6" customHeight="1" thickBot="1" x14ac:dyDescent="0.3">
      <c r="A47" s="7"/>
      <c r="B47" s="12"/>
      <c r="C47" s="27"/>
      <c r="D47" s="27"/>
      <c r="E47" s="27"/>
      <c r="F47" s="27"/>
      <c r="G47" s="28"/>
      <c r="H47" s="28"/>
      <c r="I47" s="28"/>
      <c r="J47" s="28"/>
      <c r="K47" s="28"/>
      <c r="L47" s="28"/>
      <c r="M47" s="28"/>
      <c r="N47" s="28"/>
      <c r="O47" s="28"/>
      <c r="P47" s="28"/>
      <c r="Q47" s="28"/>
      <c r="R47" s="28"/>
      <c r="S47" s="28"/>
      <c r="T47" s="28"/>
      <c r="U47" s="28"/>
      <c r="V47" s="28"/>
      <c r="W47" s="28"/>
      <c r="X47" s="28"/>
      <c r="Y47" s="16"/>
      <c r="Z47" s="17"/>
    </row>
    <row r="48" spans="1:26" ht="6" customHeight="1" thickTop="1" x14ac:dyDescent="0.25">
      <c r="A48" s="7"/>
      <c r="B48" s="12"/>
      <c r="C48" s="12"/>
      <c r="D48" s="12"/>
      <c r="E48" s="12"/>
      <c r="F48" s="12"/>
      <c r="G48" s="19"/>
      <c r="H48" s="19"/>
      <c r="I48" s="19"/>
      <c r="J48" s="19"/>
      <c r="K48" s="19"/>
      <c r="L48" s="19"/>
      <c r="M48" s="19"/>
      <c r="N48" s="19"/>
      <c r="O48" s="19"/>
      <c r="P48" s="19"/>
      <c r="Q48" s="19"/>
      <c r="R48" s="19"/>
      <c r="S48" s="19"/>
      <c r="T48" s="19"/>
      <c r="U48" s="19"/>
      <c r="V48" s="19"/>
      <c r="W48" s="19"/>
      <c r="X48" s="19"/>
      <c r="Y48" s="16"/>
      <c r="Z48" s="17"/>
    </row>
    <row r="49" spans="1:26" x14ac:dyDescent="0.25">
      <c r="A49" s="7"/>
      <c r="B49" s="12"/>
      <c r="C49" s="178" t="s">
        <v>22</v>
      </c>
      <c r="D49" s="12"/>
      <c r="E49" s="12" t="s">
        <v>11</v>
      </c>
      <c r="F49" s="12"/>
      <c r="G49" s="127"/>
      <c r="H49" s="128"/>
      <c r="I49" s="128"/>
      <c r="J49" s="128"/>
      <c r="K49" s="128"/>
      <c r="L49" s="128"/>
      <c r="M49" s="128"/>
      <c r="N49" s="128"/>
      <c r="O49" s="128"/>
      <c r="P49" s="128"/>
      <c r="Q49" s="128"/>
      <c r="R49" s="129"/>
      <c r="S49" s="129"/>
      <c r="T49" s="129"/>
      <c r="U49" s="129"/>
      <c r="V49" s="129"/>
      <c r="W49" s="129"/>
      <c r="X49" s="129"/>
      <c r="Y49" s="16"/>
      <c r="Z49" s="17"/>
    </row>
    <row r="50" spans="1:26" ht="6" customHeight="1" x14ac:dyDescent="0.25">
      <c r="A50" s="7"/>
      <c r="B50" s="12"/>
      <c r="C50" s="178"/>
      <c r="D50" s="12"/>
      <c r="E50" s="12"/>
      <c r="F50" s="12"/>
      <c r="G50" s="19"/>
      <c r="H50" s="19"/>
      <c r="I50" s="19"/>
      <c r="J50" s="19"/>
      <c r="K50" s="19"/>
      <c r="L50" s="19"/>
      <c r="M50" s="19"/>
      <c r="N50" s="19"/>
      <c r="O50" s="19"/>
      <c r="P50" s="19"/>
      <c r="Q50" s="19"/>
      <c r="R50" s="19"/>
      <c r="S50" s="19"/>
      <c r="T50" s="19"/>
      <c r="U50" s="19"/>
      <c r="V50" s="19"/>
      <c r="W50" s="19"/>
      <c r="X50" s="19"/>
      <c r="Y50" s="16"/>
      <c r="Z50" s="17"/>
    </row>
    <row r="51" spans="1:26" x14ac:dyDescent="0.25">
      <c r="A51" s="7"/>
      <c r="B51" s="12"/>
      <c r="C51" s="178"/>
      <c r="D51" s="12"/>
      <c r="E51" s="12" t="s">
        <v>2</v>
      </c>
      <c r="F51" s="12"/>
      <c r="G51" s="127"/>
      <c r="H51" s="128"/>
      <c r="I51" s="128"/>
      <c r="J51" s="128"/>
      <c r="K51" s="128"/>
      <c r="L51" s="128"/>
      <c r="M51" s="128"/>
      <c r="N51" s="128"/>
      <c r="O51" s="128"/>
      <c r="P51" s="128"/>
      <c r="Q51" s="128"/>
      <c r="R51" s="129"/>
      <c r="S51" s="129"/>
      <c r="T51" s="129"/>
      <c r="U51" s="129"/>
      <c r="V51" s="129"/>
      <c r="W51" s="129"/>
      <c r="X51" s="129"/>
      <c r="Y51" s="16"/>
      <c r="Z51" s="17"/>
    </row>
    <row r="52" spans="1:26" s="24" customFormat="1" ht="6" customHeight="1" x14ac:dyDescent="0.25">
      <c r="A52" s="20"/>
      <c r="B52" s="21"/>
      <c r="C52" s="178"/>
      <c r="D52" s="21"/>
      <c r="E52" s="25"/>
      <c r="F52" s="25"/>
      <c r="G52" s="26"/>
      <c r="H52" s="26"/>
      <c r="I52" s="26"/>
      <c r="J52" s="26"/>
      <c r="K52" s="26"/>
      <c r="L52" s="26"/>
      <c r="M52" s="26"/>
      <c r="N52" s="26"/>
      <c r="O52" s="26"/>
      <c r="P52" s="26"/>
      <c r="Q52" s="26"/>
      <c r="R52" s="26"/>
      <c r="S52" s="26"/>
      <c r="T52" s="26"/>
      <c r="U52" s="26"/>
      <c r="V52" s="26"/>
      <c r="W52" s="26"/>
      <c r="X52" s="26"/>
      <c r="Y52" s="22"/>
      <c r="Z52" s="23"/>
    </row>
    <row r="53" spans="1:26" ht="6" customHeight="1" x14ac:dyDescent="0.25">
      <c r="A53" s="7"/>
      <c r="B53" s="12"/>
      <c r="C53" s="178"/>
      <c r="D53" s="12"/>
      <c r="E53" s="12"/>
      <c r="F53" s="12"/>
      <c r="G53" s="19"/>
      <c r="H53" s="19"/>
      <c r="I53" s="19"/>
      <c r="J53" s="19"/>
      <c r="K53" s="19"/>
      <c r="L53" s="19"/>
      <c r="M53" s="19"/>
      <c r="N53" s="19"/>
      <c r="O53" s="19"/>
      <c r="P53" s="19"/>
      <c r="Q53" s="19"/>
      <c r="R53" s="19"/>
      <c r="S53" s="19"/>
      <c r="T53" s="19"/>
      <c r="U53" s="19"/>
      <c r="V53" s="19"/>
      <c r="W53" s="19"/>
      <c r="X53" s="19"/>
      <c r="Y53" s="16"/>
      <c r="Z53" s="17"/>
    </row>
    <row r="54" spans="1:26" x14ac:dyDescent="0.25">
      <c r="A54" s="7"/>
      <c r="B54" s="12"/>
      <c r="C54" s="178"/>
      <c r="D54" s="12"/>
      <c r="E54" s="12" t="s">
        <v>28</v>
      </c>
      <c r="F54" s="12"/>
      <c r="G54" s="34">
        <f>+G49-G51</f>
        <v>0</v>
      </c>
      <c r="H54" s="34">
        <f t="shared" ref="H54:R54" si="7">+H49-H51</f>
        <v>0</v>
      </c>
      <c r="I54" s="34">
        <f t="shared" si="7"/>
        <v>0</v>
      </c>
      <c r="J54" s="34">
        <f t="shared" si="7"/>
        <v>0</v>
      </c>
      <c r="K54" s="34">
        <f t="shared" si="7"/>
        <v>0</v>
      </c>
      <c r="L54" s="34">
        <f t="shared" si="7"/>
        <v>0</v>
      </c>
      <c r="M54" s="34">
        <f t="shared" si="7"/>
        <v>0</v>
      </c>
      <c r="N54" s="34">
        <f t="shared" si="7"/>
        <v>0</v>
      </c>
      <c r="O54" s="34">
        <f t="shared" si="7"/>
        <v>0</v>
      </c>
      <c r="P54" s="34">
        <f t="shared" si="7"/>
        <v>0</v>
      </c>
      <c r="Q54" s="34">
        <f t="shared" si="7"/>
        <v>0</v>
      </c>
      <c r="R54" s="36">
        <f t="shared" si="7"/>
        <v>0</v>
      </c>
      <c r="S54" s="36">
        <f t="shared" ref="S54:X54" si="8">+S49-S51</f>
        <v>0</v>
      </c>
      <c r="T54" s="36">
        <f t="shared" si="8"/>
        <v>0</v>
      </c>
      <c r="U54" s="36">
        <f t="shared" si="8"/>
        <v>0</v>
      </c>
      <c r="V54" s="36">
        <f t="shared" si="8"/>
        <v>0</v>
      </c>
      <c r="W54" s="36">
        <f t="shared" si="8"/>
        <v>0</v>
      </c>
      <c r="X54" s="36">
        <f t="shared" si="8"/>
        <v>0</v>
      </c>
      <c r="Y54" s="16"/>
      <c r="Z54" s="17"/>
    </row>
    <row r="55" spans="1:26" ht="6" customHeight="1" thickBot="1" x14ac:dyDescent="0.3">
      <c r="A55" s="7"/>
      <c r="B55" s="12"/>
      <c r="C55" s="27"/>
      <c r="D55" s="27"/>
      <c r="E55" s="27"/>
      <c r="F55" s="27"/>
      <c r="G55" s="28"/>
      <c r="H55" s="28"/>
      <c r="I55" s="28"/>
      <c r="J55" s="28"/>
      <c r="K55" s="28"/>
      <c r="L55" s="28"/>
      <c r="M55" s="28"/>
      <c r="N55" s="28"/>
      <c r="O55" s="28"/>
      <c r="P55" s="28"/>
      <c r="Q55" s="28"/>
      <c r="R55" s="28"/>
      <c r="S55" s="28"/>
      <c r="T55" s="28"/>
      <c r="U55" s="28"/>
      <c r="V55" s="28"/>
      <c r="W55" s="28"/>
      <c r="X55" s="28"/>
      <c r="Y55" s="16"/>
      <c r="Z55" s="17"/>
    </row>
    <row r="56" spans="1:26" ht="6" customHeight="1" thickTop="1" x14ac:dyDescent="0.25">
      <c r="A56" s="7"/>
      <c r="B56" s="12"/>
      <c r="C56" s="12"/>
      <c r="D56" s="12"/>
      <c r="E56" s="12"/>
      <c r="F56" s="12"/>
      <c r="G56" s="19"/>
      <c r="H56" s="19"/>
      <c r="I56" s="19"/>
      <c r="J56" s="19"/>
      <c r="K56" s="19"/>
      <c r="L56" s="19"/>
      <c r="M56" s="19"/>
      <c r="N56" s="19"/>
      <c r="O56" s="19"/>
      <c r="P56" s="19"/>
      <c r="Q56" s="19"/>
      <c r="R56" s="19"/>
      <c r="S56" s="19"/>
      <c r="T56" s="19"/>
      <c r="U56" s="19"/>
      <c r="V56" s="19"/>
      <c r="W56" s="19"/>
      <c r="X56" s="19"/>
      <c r="Y56" s="16"/>
      <c r="Z56" s="17"/>
    </row>
    <row r="57" spans="1:26" s="24" customFormat="1" x14ac:dyDescent="0.25">
      <c r="A57" s="20"/>
      <c r="B57" s="21"/>
      <c r="C57" s="21"/>
      <c r="D57" s="21"/>
      <c r="E57" s="21" t="s">
        <v>23</v>
      </c>
      <c r="F57" s="21"/>
      <c r="G57" s="37">
        <f>+G46+G54</f>
        <v>0</v>
      </c>
      <c r="H57" s="37">
        <f t="shared" ref="H57:R57" si="9">+H46+H54</f>
        <v>0</v>
      </c>
      <c r="I57" s="37">
        <f t="shared" si="9"/>
        <v>0</v>
      </c>
      <c r="J57" s="37">
        <f t="shared" si="9"/>
        <v>0</v>
      </c>
      <c r="K57" s="37">
        <f t="shared" si="9"/>
        <v>0</v>
      </c>
      <c r="L57" s="37">
        <f t="shared" si="9"/>
        <v>0</v>
      </c>
      <c r="M57" s="37">
        <f t="shared" si="9"/>
        <v>0</v>
      </c>
      <c r="N57" s="37">
        <f t="shared" si="9"/>
        <v>0</v>
      </c>
      <c r="O57" s="37">
        <f t="shared" si="9"/>
        <v>0</v>
      </c>
      <c r="P57" s="37">
        <f t="shared" si="9"/>
        <v>0</v>
      </c>
      <c r="Q57" s="37">
        <f t="shared" si="9"/>
        <v>0</v>
      </c>
      <c r="R57" s="38">
        <f t="shared" si="9"/>
        <v>0</v>
      </c>
      <c r="S57" s="38">
        <f t="shared" ref="S57:X57" si="10">+S46+S54</f>
        <v>0</v>
      </c>
      <c r="T57" s="38">
        <f t="shared" si="10"/>
        <v>0</v>
      </c>
      <c r="U57" s="38">
        <f t="shared" si="10"/>
        <v>0</v>
      </c>
      <c r="V57" s="38">
        <f t="shared" si="10"/>
        <v>0</v>
      </c>
      <c r="W57" s="38">
        <f t="shared" si="10"/>
        <v>0</v>
      </c>
      <c r="X57" s="38">
        <f t="shared" si="10"/>
        <v>0</v>
      </c>
      <c r="Y57" s="22"/>
      <c r="Z57" s="23"/>
    </row>
    <row r="58" spans="1:26" ht="6" customHeight="1" thickBot="1" x14ac:dyDescent="0.3">
      <c r="A58" s="7"/>
      <c r="B58" s="12"/>
      <c r="C58" s="27"/>
      <c r="D58" s="27"/>
      <c r="E58" s="27"/>
      <c r="F58" s="27"/>
      <c r="G58" s="28"/>
      <c r="H58" s="28"/>
      <c r="I58" s="28"/>
      <c r="J58" s="28"/>
      <c r="K58" s="28"/>
      <c r="L58" s="28"/>
      <c r="M58" s="28"/>
      <c r="N58" s="28"/>
      <c r="O58" s="28"/>
      <c r="P58" s="28"/>
      <c r="Q58" s="28"/>
      <c r="R58" s="28"/>
      <c r="S58" s="28"/>
      <c r="T58" s="28"/>
      <c r="U58" s="28"/>
      <c r="V58" s="28"/>
      <c r="W58" s="28"/>
      <c r="X58" s="28"/>
      <c r="Y58" s="16"/>
      <c r="Z58" s="17"/>
    </row>
    <row r="59" spans="1:26" ht="6" customHeight="1" thickTop="1" x14ac:dyDescent="0.25">
      <c r="A59" s="7"/>
      <c r="B59" s="12"/>
      <c r="C59" s="12"/>
      <c r="D59" s="12"/>
      <c r="E59" s="12"/>
      <c r="F59" s="12"/>
      <c r="G59" s="19"/>
      <c r="H59" s="19"/>
      <c r="I59" s="19"/>
      <c r="J59" s="19"/>
      <c r="K59" s="19"/>
      <c r="L59" s="19"/>
      <c r="M59" s="19"/>
      <c r="N59" s="19"/>
      <c r="O59" s="19"/>
      <c r="P59" s="19"/>
      <c r="Q59" s="19"/>
      <c r="R59" s="19"/>
      <c r="S59" s="19"/>
      <c r="T59" s="19"/>
      <c r="U59" s="19"/>
      <c r="V59" s="19"/>
      <c r="W59" s="19"/>
      <c r="X59" s="19"/>
      <c r="Y59" s="16"/>
      <c r="Z59" s="17"/>
    </row>
    <row r="60" spans="1:26" x14ac:dyDescent="0.25">
      <c r="A60" s="7"/>
      <c r="B60" s="12"/>
      <c r="C60" s="12"/>
      <c r="D60" s="12"/>
      <c r="E60" s="12" t="s">
        <v>1</v>
      </c>
      <c r="F60" s="12"/>
      <c r="G60" s="127"/>
      <c r="H60" s="39">
        <f t="shared" ref="H60:R60" si="11">+G62</f>
        <v>0</v>
      </c>
      <c r="I60" s="39">
        <f t="shared" si="11"/>
        <v>0</v>
      </c>
      <c r="J60" s="39">
        <f t="shared" si="11"/>
        <v>0</v>
      </c>
      <c r="K60" s="39">
        <f t="shared" si="11"/>
        <v>0</v>
      </c>
      <c r="L60" s="39">
        <f t="shared" si="11"/>
        <v>0</v>
      </c>
      <c r="M60" s="39">
        <f t="shared" si="11"/>
        <v>0</v>
      </c>
      <c r="N60" s="39">
        <f t="shared" si="11"/>
        <v>0</v>
      </c>
      <c r="O60" s="39">
        <f t="shared" si="11"/>
        <v>0</v>
      </c>
      <c r="P60" s="39">
        <f t="shared" si="11"/>
        <v>0</v>
      </c>
      <c r="Q60" s="39">
        <f t="shared" si="11"/>
        <v>0</v>
      </c>
      <c r="R60" s="40">
        <f t="shared" si="11"/>
        <v>0</v>
      </c>
      <c r="S60" s="40">
        <f t="shared" ref="S60" si="12">+R62</f>
        <v>0</v>
      </c>
      <c r="T60" s="40">
        <f t="shared" ref="T60" si="13">+S62</f>
        <v>0</v>
      </c>
      <c r="U60" s="40">
        <f t="shared" ref="U60" si="14">+T62</f>
        <v>0</v>
      </c>
      <c r="V60" s="40">
        <f t="shared" ref="V60" si="15">+U62</f>
        <v>0</v>
      </c>
      <c r="W60" s="40">
        <f t="shared" ref="W60" si="16">+V62</f>
        <v>0</v>
      </c>
      <c r="X60" s="40">
        <f t="shared" ref="X60" si="17">+W62</f>
        <v>0</v>
      </c>
      <c r="Y60" s="16"/>
      <c r="Z60" s="17"/>
    </row>
    <row r="61" spans="1:26" ht="6" customHeight="1" x14ac:dyDescent="0.25">
      <c r="A61" s="7"/>
      <c r="B61" s="12"/>
      <c r="C61" s="12"/>
      <c r="D61" s="12"/>
      <c r="E61" s="12"/>
      <c r="F61" s="12"/>
      <c r="G61" s="19"/>
      <c r="H61" s="19"/>
      <c r="I61" s="19"/>
      <c r="J61" s="19"/>
      <c r="K61" s="19"/>
      <c r="L61" s="19"/>
      <c r="M61" s="19"/>
      <c r="N61" s="19"/>
      <c r="O61" s="19"/>
      <c r="P61" s="19"/>
      <c r="Q61" s="19"/>
      <c r="R61" s="19"/>
      <c r="S61" s="19"/>
      <c r="T61" s="19"/>
      <c r="U61" s="19"/>
      <c r="V61" s="19"/>
      <c r="W61" s="19"/>
      <c r="X61" s="19"/>
      <c r="Y61" s="16"/>
      <c r="Z61" s="17"/>
    </row>
    <row r="62" spans="1:26" s="24" customFormat="1" x14ac:dyDescent="0.25">
      <c r="A62" s="20"/>
      <c r="B62" s="21"/>
      <c r="C62" s="21"/>
      <c r="D62" s="21"/>
      <c r="E62" s="21" t="s">
        <v>0</v>
      </c>
      <c r="F62" s="21"/>
      <c r="G62" s="37">
        <f>+G57+G60</f>
        <v>0</v>
      </c>
      <c r="H62" s="37">
        <f t="shared" ref="H62:R62" si="18">+H57+H60</f>
        <v>0</v>
      </c>
      <c r="I62" s="37">
        <f t="shared" si="18"/>
        <v>0</v>
      </c>
      <c r="J62" s="37">
        <f t="shared" si="18"/>
        <v>0</v>
      </c>
      <c r="K62" s="37">
        <f t="shared" si="18"/>
        <v>0</v>
      </c>
      <c r="L62" s="37">
        <f t="shared" si="18"/>
        <v>0</v>
      </c>
      <c r="M62" s="37">
        <f t="shared" si="18"/>
        <v>0</v>
      </c>
      <c r="N62" s="37">
        <f t="shared" si="18"/>
        <v>0</v>
      </c>
      <c r="O62" s="37">
        <f t="shared" si="18"/>
        <v>0</v>
      </c>
      <c r="P62" s="37">
        <f t="shared" si="18"/>
        <v>0</v>
      </c>
      <c r="Q62" s="37">
        <f t="shared" si="18"/>
        <v>0</v>
      </c>
      <c r="R62" s="38">
        <f t="shared" si="18"/>
        <v>0</v>
      </c>
      <c r="S62" s="38">
        <f t="shared" ref="S62:X62" si="19">+S57+S60</f>
        <v>0</v>
      </c>
      <c r="T62" s="38">
        <f t="shared" si="19"/>
        <v>0</v>
      </c>
      <c r="U62" s="38">
        <f t="shared" si="19"/>
        <v>0</v>
      </c>
      <c r="V62" s="38">
        <f t="shared" si="19"/>
        <v>0</v>
      </c>
      <c r="W62" s="38">
        <f t="shared" si="19"/>
        <v>0</v>
      </c>
      <c r="X62" s="38">
        <f t="shared" si="19"/>
        <v>0</v>
      </c>
      <c r="Y62" s="22"/>
      <c r="Z62" s="23"/>
    </row>
    <row r="63" spans="1:26" ht="6" customHeight="1" thickBot="1" x14ac:dyDescent="0.3">
      <c r="A63" s="7"/>
      <c r="B63" s="12"/>
      <c r="C63" s="27"/>
      <c r="D63" s="27"/>
      <c r="E63" s="27"/>
      <c r="F63" s="27"/>
      <c r="G63" s="27"/>
      <c r="H63" s="27"/>
      <c r="I63" s="27"/>
      <c r="J63" s="27"/>
      <c r="K63" s="27"/>
      <c r="L63" s="27"/>
      <c r="M63" s="27"/>
      <c r="N63" s="27"/>
      <c r="O63" s="27"/>
      <c r="P63" s="27"/>
      <c r="Q63" s="27"/>
      <c r="R63" s="27"/>
      <c r="S63" s="27"/>
      <c r="T63" s="27"/>
      <c r="U63" s="27"/>
      <c r="V63" s="27"/>
      <c r="W63" s="27"/>
      <c r="X63" s="27"/>
      <c r="Y63" s="12"/>
      <c r="Z63" s="9"/>
    </row>
    <row r="64" spans="1:26" ht="6" customHeight="1" thickTop="1" x14ac:dyDescent="0.25">
      <c r="A64" s="7"/>
      <c r="B64" s="12"/>
      <c r="C64" s="12"/>
      <c r="D64" s="12"/>
      <c r="E64" s="12"/>
      <c r="F64" s="12"/>
      <c r="G64" s="12"/>
      <c r="H64" s="12"/>
      <c r="I64" s="12"/>
      <c r="J64" s="12"/>
      <c r="K64" s="12"/>
      <c r="L64" s="12"/>
      <c r="M64" s="12"/>
      <c r="N64" s="12"/>
      <c r="O64" s="12"/>
      <c r="P64" s="12"/>
      <c r="Q64" s="12"/>
      <c r="R64" s="12"/>
      <c r="S64" s="12"/>
      <c r="T64" s="12"/>
      <c r="U64" s="12"/>
      <c r="V64" s="12"/>
      <c r="W64" s="12"/>
      <c r="X64" s="12"/>
      <c r="Y64" s="12"/>
      <c r="Z64" s="9"/>
    </row>
    <row r="65" spans="1:26" x14ac:dyDescent="0.25">
      <c r="A65" s="7"/>
      <c r="B65" s="12"/>
      <c r="C65" s="12"/>
      <c r="D65" s="12"/>
      <c r="E65" s="12" t="s">
        <v>71</v>
      </c>
      <c r="F65" s="12"/>
      <c r="G65" s="127"/>
      <c r="H65" s="128">
        <f t="shared" ref="H65:X65" si="20">$G$65</f>
        <v>0</v>
      </c>
      <c r="I65" s="128">
        <f t="shared" si="20"/>
        <v>0</v>
      </c>
      <c r="J65" s="128">
        <f t="shared" si="20"/>
        <v>0</v>
      </c>
      <c r="K65" s="128">
        <f t="shared" si="20"/>
        <v>0</v>
      </c>
      <c r="L65" s="128">
        <f t="shared" si="20"/>
        <v>0</v>
      </c>
      <c r="M65" s="128">
        <f t="shared" si="20"/>
        <v>0</v>
      </c>
      <c r="N65" s="128">
        <f t="shared" si="20"/>
        <v>0</v>
      </c>
      <c r="O65" s="128">
        <f t="shared" si="20"/>
        <v>0</v>
      </c>
      <c r="P65" s="128">
        <f t="shared" si="20"/>
        <v>0</v>
      </c>
      <c r="Q65" s="128">
        <f t="shared" si="20"/>
        <v>0</v>
      </c>
      <c r="R65" s="128">
        <f t="shared" si="20"/>
        <v>0</v>
      </c>
      <c r="S65" s="128">
        <f t="shared" si="20"/>
        <v>0</v>
      </c>
      <c r="T65" s="128">
        <f t="shared" si="20"/>
        <v>0</v>
      </c>
      <c r="U65" s="128">
        <f t="shared" si="20"/>
        <v>0</v>
      </c>
      <c r="V65" s="128">
        <f t="shared" si="20"/>
        <v>0</v>
      </c>
      <c r="W65" s="129">
        <f t="shared" si="20"/>
        <v>0</v>
      </c>
      <c r="X65" s="19">
        <f t="shared" si="20"/>
        <v>0</v>
      </c>
      <c r="Y65" s="16"/>
      <c r="Z65" s="17"/>
    </row>
    <row r="66" spans="1:26" ht="6" customHeight="1" x14ac:dyDescent="0.25">
      <c r="A66" s="7"/>
      <c r="B66" s="12"/>
      <c r="C66" s="12"/>
      <c r="D66" s="12"/>
      <c r="E66" s="12"/>
      <c r="F66" s="12"/>
      <c r="G66" s="19"/>
      <c r="H66" s="19"/>
      <c r="I66" s="19"/>
      <c r="J66" s="19"/>
      <c r="K66" s="19"/>
      <c r="L66" s="19"/>
      <c r="M66" s="19"/>
      <c r="N66" s="19"/>
      <c r="O66" s="19"/>
      <c r="P66" s="19"/>
      <c r="Q66" s="19"/>
      <c r="R66" s="19"/>
      <c r="S66" s="19"/>
      <c r="T66" s="19"/>
      <c r="U66" s="19"/>
      <c r="V66" s="19"/>
      <c r="W66" s="19"/>
      <c r="X66" s="19"/>
      <c r="Y66" s="16"/>
      <c r="Z66" s="17"/>
    </row>
    <row r="67" spans="1:26" s="24" customFormat="1" x14ac:dyDescent="0.25">
      <c r="A67" s="20"/>
      <c r="B67" s="21"/>
      <c r="C67" s="21"/>
      <c r="D67" s="21"/>
      <c r="E67" s="21" t="s">
        <v>72</v>
      </c>
      <c r="F67" s="21"/>
      <c r="G67" s="37">
        <f>G65+G62</f>
        <v>0</v>
      </c>
      <c r="H67" s="37">
        <f t="shared" ref="H67:X67" si="21">H65+H62</f>
        <v>0</v>
      </c>
      <c r="I67" s="37">
        <f t="shared" si="21"/>
        <v>0</v>
      </c>
      <c r="J67" s="37">
        <f t="shared" si="21"/>
        <v>0</v>
      </c>
      <c r="K67" s="37">
        <f t="shared" si="21"/>
        <v>0</v>
      </c>
      <c r="L67" s="37">
        <f t="shared" si="21"/>
        <v>0</v>
      </c>
      <c r="M67" s="37">
        <f t="shared" si="21"/>
        <v>0</v>
      </c>
      <c r="N67" s="37">
        <f t="shared" si="21"/>
        <v>0</v>
      </c>
      <c r="O67" s="37">
        <f t="shared" si="21"/>
        <v>0</v>
      </c>
      <c r="P67" s="37">
        <f t="shared" si="21"/>
        <v>0</v>
      </c>
      <c r="Q67" s="37">
        <f t="shared" si="21"/>
        <v>0</v>
      </c>
      <c r="R67" s="37">
        <f t="shared" si="21"/>
        <v>0</v>
      </c>
      <c r="S67" s="37">
        <f t="shared" si="21"/>
        <v>0</v>
      </c>
      <c r="T67" s="37">
        <f t="shared" si="21"/>
        <v>0</v>
      </c>
      <c r="U67" s="37">
        <f t="shared" si="21"/>
        <v>0</v>
      </c>
      <c r="V67" s="37">
        <f t="shared" si="21"/>
        <v>0</v>
      </c>
      <c r="W67" s="41">
        <f t="shared" si="21"/>
        <v>0</v>
      </c>
      <c r="X67" s="41">
        <f t="shared" si="21"/>
        <v>0</v>
      </c>
      <c r="Y67" s="22"/>
      <c r="Z67" s="23"/>
    </row>
    <row r="68" spans="1:26" ht="6" customHeight="1" thickBot="1" x14ac:dyDescent="0.3">
      <c r="A68" s="7"/>
      <c r="B68" s="12"/>
      <c r="C68" s="27"/>
      <c r="D68" s="27"/>
      <c r="E68" s="27"/>
      <c r="F68" s="27"/>
      <c r="G68" s="27"/>
      <c r="H68" s="27"/>
      <c r="I68" s="27"/>
      <c r="J68" s="27"/>
      <c r="K68" s="27"/>
      <c r="L68" s="27"/>
      <c r="M68" s="27"/>
      <c r="N68" s="27"/>
      <c r="O68" s="27"/>
      <c r="P68" s="27"/>
      <c r="Q68" s="27"/>
      <c r="R68" s="27"/>
      <c r="S68" s="27"/>
      <c r="T68" s="27"/>
      <c r="U68" s="27"/>
      <c r="V68" s="27"/>
      <c r="W68" s="27"/>
      <c r="X68" s="27"/>
      <c r="Y68" s="12"/>
      <c r="Z68" s="9"/>
    </row>
    <row r="69" spans="1:26" ht="6" customHeight="1" thickTop="1" x14ac:dyDescent="0.25">
      <c r="A69" s="7"/>
      <c r="B69" s="12"/>
      <c r="C69" s="12"/>
      <c r="D69" s="12"/>
      <c r="E69" s="12"/>
      <c r="F69" s="12"/>
      <c r="G69" s="12"/>
      <c r="H69" s="12"/>
      <c r="I69" s="12"/>
      <c r="J69" s="12"/>
      <c r="K69" s="12"/>
      <c r="L69" s="12"/>
      <c r="M69" s="12"/>
      <c r="N69" s="12"/>
      <c r="O69" s="12"/>
      <c r="P69" s="12"/>
      <c r="Q69" s="12"/>
      <c r="R69" s="12"/>
      <c r="S69" s="12"/>
      <c r="T69" s="12"/>
      <c r="U69" s="12"/>
      <c r="V69" s="12"/>
      <c r="W69" s="12"/>
      <c r="X69" s="12"/>
      <c r="Y69" s="12"/>
      <c r="Z69" s="9"/>
    </row>
    <row r="70" spans="1:26" ht="13.8" thickBot="1" x14ac:dyDescent="0.3">
      <c r="A70" s="29"/>
      <c r="B70" s="30"/>
      <c r="C70" s="30"/>
      <c r="D70" s="30"/>
      <c r="E70" s="30"/>
      <c r="F70" s="30"/>
      <c r="G70" s="30"/>
      <c r="H70" s="30"/>
      <c r="I70" s="30"/>
      <c r="J70" s="30"/>
      <c r="K70" s="30"/>
      <c r="L70" s="30"/>
      <c r="M70" s="30"/>
      <c r="N70" s="30"/>
      <c r="O70" s="30"/>
      <c r="P70" s="30"/>
      <c r="Q70" s="30"/>
      <c r="R70" s="30"/>
      <c r="S70" s="30"/>
      <c r="T70" s="30"/>
      <c r="U70" s="30"/>
      <c r="V70" s="30"/>
      <c r="W70" s="30"/>
      <c r="X70" s="30"/>
      <c r="Y70" s="30"/>
      <c r="Z70" s="31"/>
    </row>
    <row r="71" spans="1:26" ht="14.4" x14ac:dyDescent="0.3">
      <c r="B71" s="51"/>
      <c r="C71" s="56" t="s">
        <v>115</v>
      </c>
      <c r="D71" s="56"/>
    </row>
    <row r="72" spans="1:26" ht="14.4" x14ac:dyDescent="0.3">
      <c r="B72" s="56"/>
      <c r="C72" s="56" t="s">
        <v>116</v>
      </c>
      <c r="D72" s="56"/>
    </row>
  </sheetData>
  <sheetProtection selectLockedCells="1"/>
  <mergeCells count="5">
    <mergeCell ref="C7:C46"/>
    <mergeCell ref="C49:C54"/>
    <mergeCell ref="C3:G3"/>
    <mergeCell ref="J3:R3"/>
    <mergeCell ref="V3:X3"/>
  </mergeCells>
  <pageMargins left="0.78740157480314965" right="0.78740157480314965" top="0.98425196850393704" bottom="0.98425196850393704" header="0.51181102362204722" footer="0.51181102362204722"/>
  <pageSetup paperSize="9" scale="59" orientation="landscape" horizontalDpi="1200" verticalDpi="1200" r:id="rId1"/>
  <headerFooter alignWithMargins="0">
    <oddFooter>&amp;F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Deckblatt</vt:lpstr>
      <vt:lpstr>Bearbeitunghinweise</vt:lpstr>
      <vt:lpstr>Rentabilitätsvorschau</vt:lpstr>
      <vt:lpstr>Bankenspiegel</vt:lpstr>
      <vt:lpstr>Liquiditätsplan</vt:lpstr>
      <vt:lpstr>Liquiditätsplan!Druckbereich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Boos</dc:creator>
  <cp:lastModifiedBy>Rupert Ströbele</cp:lastModifiedBy>
  <cp:lastPrinted>2020-05-13T06:51:36Z</cp:lastPrinted>
  <dcterms:created xsi:type="dcterms:W3CDTF">2020-03-23T10:17:44Z</dcterms:created>
  <dcterms:modified xsi:type="dcterms:W3CDTF">2020-11-30T11:39:39Z</dcterms:modified>
</cp:coreProperties>
</file>